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19920" windowHeight="10305" tabRatio="695"/>
  </bookViews>
  <sheets>
    <sheet name="Főössz" sheetId="16" r:id="rId1"/>
    <sheet name="1. ÉPÍTÉSZ Záradék" sheetId="15" r:id="rId2"/>
    <sheet name="1.0 Összesítő" sheetId="14" r:id="rId3"/>
    <sheet name="1.1 Felvonulási létesítmények" sheetId="13" r:id="rId4"/>
    <sheet name="1.2 Dúcolás" sheetId="12" r:id="rId5"/>
    <sheet name="1.3 Zsaluzás és állványozás" sheetId="11" r:id="rId6"/>
    <sheet name="1.4 Irtás, föld- és sziklamunka" sheetId="10" r:id="rId7"/>
    <sheet name="1.5 Falazás" sheetId="9" r:id="rId8"/>
    <sheet name="1.6 Fém- és könnyű épületszerk" sheetId="8" r:id="rId9"/>
    <sheet name="1.7 Ácsmunka" sheetId="7" r:id="rId10"/>
    <sheet name="1.8 Vakolás és rabicolás" sheetId="6" r:id="rId11"/>
    <sheet name="1.9 Hideg- és melegburkolatok" sheetId="5" r:id="rId12"/>
    <sheet name="1.10 Bádogozás" sheetId="4" r:id="rId13"/>
    <sheet name="1.11 Fém nyílászáró és lakatos" sheetId="1" r:id="rId14"/>
    <sheet name="1.12 Felületképzés" sheetId="2" r:id="rId15"/>
    <sheet name="1.13 Kert- és parképítési munka" sheetId="3" r:id="rId16"/>
    <sheet name="2 STATIKA Záradék" sheetId="17" r:id="rId17"/>
    <sheet name="2.0 Összesítő" sheetId="18" r:id="rId18"/>
    <sheet name="2.1 Zsaluzás és állvány" sheetId="19" r:id="rId19"/>
    <sheet name="2.2 Irtás, föld- és sziklamunka" sheetId="20" r:id="rId20"/>
    <sheet name="2.3 Síkalapozás" sheetId="21" r:id="rId21"/>
    <sheet name="2.4 Mélyalapozás" sheetId="22" r:id="rId22"/>
    <sheet name="2.5 Helyszíni beton és vasbeton" sheetId="23" r:id="rId23"/>
    <sheet name="2.6 Előregyártott épületszerk" sheetId="24" r:id="rId24"/>
    <sheet name="2.7 Fém- és könnyű épületszerk" sheetId="25" r:id="rId25"/>
    <sheet name="3. ELEKTROMOS Fedlap" sheetId="26" r:id="rId26"/>
    <sheet name="3.1 Elektromos" sheetId="27" r:id="rId27"/>
  </sheets>
  <externalReferences>
    <externalReference r:id="rId28"/>
  </externalReferences>
  <definedNames>
    <definedName name="_xlnm.Print_Titles" localSheetId="26">'3.1 Elektromos'!$1:$1</definedName>
    <definedName name="_xlnm.Print_Area" localSheetId="26">'3.1 Elektromos'!$A$1:$G$39</definedName>
  </definedNames>
  <calcPr calcId="145621"/>
</workbook>
</file>

<file path=xl/calcChain.xml><?xml version="1.0" encoding="utf-8"?>
<calcChain xmlns="http://schemas.openxmlformats.org/spreadsheetml/2006/main">
  <c r="G35" i="27" l="1"/>
  <c r="F35" i="27"/>
  <c r="G34" i="27"/>
  <c r="F34" i="27"/>
  <c r="G33" i="27"/>
  <c r="F33" i="27"/>
  <c r="G32" i="27"/>
  <c r="F32" i="27"/>
  <c r="G31" i="27"/>
  <c r="F31" i="27"/>
  <c r="G30" i="27"/>
  <c r="F30" i="27"/>
  <c r="G29" i="27"/>
  <c r="F29" i="27"/>
  <c r="G28" i="27"/>
  <c r="F28" i="27"/>
  <c r="G27" i="27"/>
  <c r="F27" i="27"/>
  <c r="G26" i="27"/>
  <c r="F26" i="27"/>
  <c r="G25" i="27"/>
  <c r="F25" i="27"/>
  <c r="G24" i="27"/>
  <c r="F24" i="27"/>
  <c r="G23" i="27"/>
  <c r="F23" i="27"/>
  <c r="G22" i="27"/>
  <c r="F22" i="27"/>
  <c r="G21" i="27"/>
  <c r="F21" i="27"/>
  <c r="G20" i="27"/>
  <c r="F20" i="27"/>
  <c r="G19" i="27"/>
  <c r="F19" i="27"/>
  <c r="G18" i="27"/>
  <c r="F18" i="27"/>
  <c r="G17" i="27"/>
  <c r="F17" i="27"/>
  <c r="G16" i="27"/>
  <c r="F16" i="27"/>
  <c r="G15" i="27"/>
  <c r="F15" i="27"/>
  <c r="G14" i="27"/>
  <c r="F14" i="27"/>
  <c r="G13" i="27"/>
  <c r="F13" i="27"/>
  <c r="G12" i="27"/>
  <c r="F12" i="27"/>
  <c r="G11" i="27"/>
  <c r="F11" i="27"/>
  <c r="G10" i="27"/>
  <c r="F10" i="27"/>
  <c r="G9" i="27"/>
  <c r="F9" i="27"/>
  <c r="G8" i="27"/>
  <c r="F8" i="27"/>
  <c r="G7" i="27"/>
  <c r="F7" i="27"/>
  <c r="G6" i="27"/>
  <c r="F6" i="27"/>
  <c r="G5" i="27"/>
  <c r="F5" i="27"/>
  <c r="G4" i="27"/>
  <c r="F4" i="27"/>
  <c r="G3" i="27"/>
  <c r="F3" i="27"/>
  <c r="G2" i="27"/>
  <c r="G36" i="27" s="1"/>
  <c r="F19" i="26" s="1"/>
  <c r="F2" i="27"/>
  <c r="F36" i="27" l="1"/>
  <c r="F37" i="27"/>
  <c r="D20" i="26" l="1"/>
  <c r="D21" i="26" s="1"/>
  <c r="D19" i="26"/>
  <c r="F38" i="27"/>
  <c r="F39" i="27" s="1"/>
  <c r="B8" i="18"/>
  <c r="B5" i="18"/>
  <c r="B4" i="18"/>
  <c r="I2" i="25"/>
  <c r="I4" i="25" s="1"/>
  <c r="C8" i="18" s="1"/>
  <c r="H2" i="25"/>
  <c r="H4" i="25" s="1"/>
  <c r="I4" i="24"/>
  <c r="H4" i="24"/>
  <c r="I2" i="24"/>
  <c r="I6" i="24" s="1"/>
  <c r="C7" i="18" s="1"/>
  <c r="H2" i="24"/>
  <c r="H6" i="24" s="1"/>
  <c r="B7" i="18" s="1"/>
  <c r="I20" i="23"/>
  <c r="H20" i="23"/>
  <c r="I18" i="23"/>
  <c r="H18" i="23"/>
  <c r="I16" i="23"/>
  <c r="H16" i="23"/>
  <c r="I14" i="23"/>
  <c r="H14" i="23"/>
  <c r="I12" i="23"/>
  <c r="H12" i="23"/>
  <c r="I10" i="23"/>
  <c r="H10" i="23"/>
  <c r="I8" i="23"/>
  <c r="H8" i="23"/>
  <c r="I6" i="23"/>
  <c r="H6" i="23"/>
  <c r="I4" i="23"/>
  <c r="H4" i="23"/>
  <c r="I2" i="23"/>
  <c r="I22" i="23" s="1"/>
  <c r="C6" i="18" s="1"/>
  <c r="H2" i="23"/>
  <c r="I6" i="22"/>
  <c r="H6" i="22"/>
  <c r="I4" i="22"/>
  <c r="H4" i="22"/>
  <c r="I2" i="22"/>
  <c r="I8" i="22" s="1"/>
  <c r="C5" i="18" s="1"/>
  <c r="H2" i="22"/>
  <c r="H8" i="22" s="1"/>
  <c r="I2" i="21"/>
  <c r="I4" i="21" s="1"/>
  <c r="C4" i="18" s="1"/>
  <c r="H2" i="21"/>
  <c r="H4" i="21" s="1"/>
  <c r="I6" i="20"/>
  <c r="H6" i="20"/>
  <c r="I4" i="20"/>
  <c r="H4" i="20"/>
  <c r="I2" i="20"/>
  <c r="I8" i="20" s="1"/>
  <c r="H2" i="20"/>
  <c r="H8" i="20" s="1"/>
  <c r="B3" i="18" s="1"/>
  <c r="I20" i="19"/>
  <c r="H20" i="19"/>
  <c r="I18" i="19"/>
  <c r="H18" i="19"/>
  <c r="I16" i="19"/>
  <c r="H16" i="19"/>
  <c r="I14" i="19"/>
  <c r="H14" i="19"/>
  <c r="I12" i="19"/>
  <c r="H12" i="19"/>
  <c r="I10" i="19"/>
  <c r="H10" i="19"/>
  <c r="I8" i="19"/>
  <c r="H8" i="19"/>
  <c r="I6" i="19"/>
  <c r="H6" i="19"/>
  <c r="I4" i="19"/>
  <c r="H4" i="19"/>
  <c r="I2" i="19"/>
  <c r="I22" i="19" s="1"/>
  <c r="C2" i="18" s="1"/>
  <c r="C9" i="18" s="1"/>
  <c r="H2" i="19"/>
  <c r="H22" i="19" s="1"/>
  <c r="B2" i="18" s="1"/>
  <c r="C3" i="18"/>
  <c r="D24" i="17"/>
  <c r="D25" i="17" s="1"/>
  <c r="C24" i="17"/>
  <c r="C25" i="17" s="1"/>
  <c r="C26" i="17" s="1"/>
  <c r="C13" i="16" s="1"/>
  <c r="D13" i="16" s="1"/>
  <c r="E13" i="16" s="1"/>
  <c r="I4" i="3"/>
  <c r="H4" i="3"/>
  <c r="I2" i="3"/>
  <c r="I6" i="3" s="1"/>
  <c r="D14" i="14" s="1"/>
  <c r="H2" i="3"/>
  <c r="H6" i="3" s="1"/>
  <c r="C14" i="14" s="1"/>
  <c r="I2" i="2"/>
  <c r="I4" i="2" s="1"/>
  <c r="D13" i="14" s="1"/>
  <c r="H2" i="2"/>
  <c r="H4" i="2" s="1"/>
  <c r="C13" i="14" s="1"/>
  <c r="I27" i="1"/>
  <c r="H27" i="1"/>
  <c r="I25" i="1"/>
  <c r="H25" i="1"/>
  <c r="I23" i="1"/>
  <c r="H23" i="1"/>
  <c r="I20" i="1"/>
  <c r="H20" i="1"/>
  <c r="I17" i="1"/>
  <c r="H17" i="1"/>
  <c r="I14" i="1"/>
  <c r="H14" i="1"/>
  <c r="I12" i="1"/>
  <c r="H12" i="1"/>
  <c r="I10" i="1"/>
  <c r="H10" i="1"/>
  <c r="I8" i="1"/>
  <c r="H8" i="1"/>
  <c r="I6" i="1"/>
  <c r="H6" i="1"/>
  <c r="I4" i="1"/>
  <c r="H4" i="1"/>
  <c r="I2" i="1"/>
  <c r="I29" i="1" s="1"/>
  <c r="D12" i="14" s="1"/>
  <c r="H2" i="1"/>
  <c r="H29" i="1" s="1"/>
  <c r="C12" i="14" s="1"/>
  <c r="I10" i="4"/>
  <c r="H10" i="4"/>
  <c r="I8" i="4"/>
  <c r="H8" i="4"/>
  <c r="I6" i="4"/>
  <c r="H6" i="4"/>
  <c r="I4" i="4"/>
  <c r="H4" i="4"/>
  <c r="I2" i="4"/>
  <c r="I12" i="4" s="1"/>
  <c r="D11" i="14" s="1"/>
  <c r="H2" i="4"/>
  <c r="H12" i="4" s="1"/>
  <c r="C11" i="14" s="1"/>
  <c r="I2" i="5"/>
  <c r="I4" i="5" s="1"/>
  <c r="D10" i="14" s="1"/>
  <c r="H2" i="5"/>
  <c r="H4" i="5" s="1"/>
  <c r="C10" i="14" s="1"/>
  <c r="I8" i="6"/>
  <c r="H8" i="6"/>
  <c r="I6" i="6"/>
  <c r="H6" i="6"/>
  <c r="I4" i="6"/>
  <c r="H4" i="6"/>
  <c r="I2" i="6"/>
  <c r="I10" i="6" s="1"/>
  <c r="D9" i="14" s="1"/>
  <c r="H2" i="6"/>
  <c r="H10" i="6" s="1"/>
  <c r="C9" i="14" s="1"/>
  <c r="I12" i="7"/>
  <c r="H12" i="7"/>
  <c r="I10" i="7"/>
  <c r="H10" i="7"/>
  <c r="I8" i="7"/>
  <c r="H8" i="7"/>
  <c r="I6" i="7"/>
  <c r="H6" i="7"/>
  <c r="I4" i="7"/>
  <c r="H4" i="7"/>
  <c r="I2" i="7"/>
  <c r="I14" i="7" s="1"/>
  <c r="D8" i="14" s="1"/>
  <c r="H2" i="7"/>
  <c r="H14" i="7" s="1"/>
  <c r="C8" i="14" s="1"/>
  <c r="I2" i="8"/>
  <c r="I4" i="8" s="1"/>
  <c r="D7" i="14" s="1"/>
  <c r="H2" i="8"/>
  <c r="H4" i="8" s="1"/>
  <c r="C7" i="14" s="1"/>
  <c r="I2" i="9"/>
  <c r="I5" i="9" s="1"/>
  <c r="D6" i="14" s="1"/>
  <c r="H2" i="9"/>
  <c r="H5" i="9" s="1"/>
  <c r="C6" i="14" s="1"/>
  <c r="I12" i="10"/>
  <c r="H12" i="10"/>
  <c r="I10" i="10"/>
  <c r="H10" i="10"/>
  <c r="I8" i="10"/>
  <c r="H8" i="10"/>
  <c r="I6" i="10"/>
  <c r="H6" i="10"/>
  <c r="I4" i="10"/>
  <c r="H4" i="10"/>
  <c r="I2" i="10"/>
  <c r="H2" i="10"/>
  <c r="H14" i="10" s="1"/>
  <c r="C5" i="14" s="1"/>
  <c r="I2" i="11"/>
  <c r="I5" i="11" s="1"/>
  <c r="D4" i="14" s="1"/>
  <c r="H2" i="11"/>
  <c r="H5" i="11" s="1"/>
  <c r="C4" i="14" s="1"/>
  <c r="I4" i="12"/>
  <c r="D3" i="14" s="1"/>
  <c r="I2" i="12"/>
  <c r="H2" i="12"/>
  <c r="H4" i="12" s="1"/>
  <c r="C3" i="14" s="1"/>
  <c r="I4" i="13"/>
  <c r="D2" i="14" s="1"/>
  <c r="I2" i="13"/>
  <c r="H2" i="13"/>
  <c r="H4" i="13" s="1"/>
  <c r="C2" i="14" s="1"/>
  <c r="H22" i="23" l="1"/>
  <c r="B6" i="18" s="1"/>
  <c r="B9" i="18" s="1"/>
  <c r="I14" i="10"/>
  <c r="D5" i="14" s="1"/>
  <c r="D24" i="15"/>
  <c r="D22" i="26"/>
  <c r="D24" i="26" s="1"/>
  <c r="D27" i="26"/>
  <c r="C14" i="16" s="1"/>
  <c r="D15" i="14"/>
  <c r="C24" i="15"/>
  <c r="C25" i="15" s="1"/>
  <c r="C15" i="14"/>
  <c r="C27" i="17"/>
  <c r="C28" i="17" s="1"/>
  <c r="D28" i="26" l="1"/>
  <c r="D29" i="26" s="1"/>
  <c r="D30" i="26" s="1"/>
  <c r="C26" i="15"/>
  <c r="C27" i="15" s="1"/>
  <c r="C12" i="16"/>
  <c r="C16" i="16" s="1"/>
  <c r="D14" i="16" l="1"/>
  <c r="E14" i="16" s="1"/>
  <c r="D12" i="16"/>
  <c r="E12" i="16" l="1"/>
  <c r="E16" i="16" s="1"/>
  <c r="D16" i="16"/>
</calcChain>
</file>

<file path=xl/sharedStrings.xml><?xml version="1.0" encoding="utf-8"?>
<sst xmlns="http://schemas.openxmlformats.org/spreadsheetml/2006/main" count="630" uniqueCount="289">
  <si>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</si>
  <si>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</si>
  <si>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</si>
  <si>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</si>
  <si>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</si>
  <si>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</si>
  <si>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</si>
  <si>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</si>
  <si>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</si>
  <si>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</si>
  <si>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</si>
  <si>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</si>
  <si>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12-005-7.2</t>
  </si>
  <si>
    <t>db</t>
  </si>
  <si>
    <t>Ideiglenes energiaellátás:</t>
  </si>
  <si>
    <t>Munkanem összesen:</t>
  </si>
  <si>
    <t>Felvonulási létesítmények</t>
  </si>
  <si>
    <t>13-001-1.1.1.1</t>
  </si>
  <si>
    <t>m2</t>
  </si>
  <si>
    <t>Munkaárok dúcolása és bontása 5,00 m mélységig, 5,00 m szélességig, kétoldali dúcolással, vízszintes pallózással, 0,80-2,00 m árokszélesség között, hézagos</t>
  </si>
  <si>
    <t>Dúcolás, földpartmegtámasztás</t>
  </si>
  <si>
    <t>15-012-6.1</t>
  </si>
  <si>
    <t>alkalmazástechnikai kézikönyv szerint, 6,00 m munkapadló magasságig</t>
  </si>
  <si>
    <r>
      <t>Homlokzati csőállvány állítása állványcsőből mint munkaállvány, szintenkénti pallóterítéssel, korláttal, lábdeszkával, kétlábas, 0,60-0,90 m padlószélességgel, munkapadló távolság 2,00 m, 2,00 kN/m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terhelhetőséggel, állványépítés MSZ és</t>
    </r>
  </si>
  <si>
    <t>Zsaluzás és állványozás</t>
  </si>
  <si>
    <t>21-001-4.1.2</t>
  </si>
  <si>
    <t>Tuskó kiszedése gépi erővel, kiegészítő kézi munkával, I-IV. oszt. talajban, gyökfő átmérő: 31-60 cm között</t>
  </si>
  <si>
    <t>21-002-1.2</t>
  </si>
  <si>
    <t>m3</t>
  </si>
  <si>
    <t>Humuszos termőréteg, termőföld leszedése, terítése gépi erővel, 18%-os terephajlásig, bármilyen talajban, szállítással, 50,1-200,0 m között</t>
  </si>
  <si>
    <t>21-003-6.2.1.1</t>
  </si>
  <si>
    <t>Munkaárok földkiemelése közmű nélküli területen, gépi erővel, kiegészítő kézi munkával, bármely konzisztenciájú, I-IV. oszt. talajban, dúcolt árokból, 5,0 m árokszélességig, 3,0 m mélységig</t>
  </si>
  <si>
    <t>21-003-11.2.1</t>
  </si>
  <si>
    <t>Földvisszatöltés munkagödörbe vagy munkaárokba, tömörítés nélkül, réteges elterítéssel, I-IV. osztályú talajban, gépi erővel, az anyag súlypontja 10,0 m-en belül,</t>
  </si>
  <si>
    <t>21-004-5.1.2.1</t>
  </si>
  <si>
    <t>Fsz-i (talaj) aljzat kialakítás</t>
  </si>
  <si>
    <t>21-008-2.2.1</t>
  </si>
  <si>
    <t>Tömörítés bármely tömörítési osztályban gépi erővel, kis felületen, tömörségi fok: 85%</t>
  </si>
  <si>
    <t>Irtás, föld- és sziklamunka</t>
  </si>
  <si>
    <t>33-001-1.3.4.3.1.1-0200400</t>
  </si>
  <si>
    <t>Teherhordó és kitöltő falazat készítése, beton, könnyűbeton falazóblokk vagy zsaluzóelem termékekből, 300 mm falvastagságban, 300x500x250 mm-es méretű beton zsaluzóelemből, kitöltő betonnal, betonacél beépítéssel ZS 30-as zsaluzóelem, 300/500/250 mm,</t>
  </si>
  <si>
    <t>C12/15-16/kissé képlékeny kavicsbeton, B 38.24:8 mm átmérőjű betonacél</t>
  </si>
  <si>
    <t>Falazás és egyéb kőművesmunka</t>
  </si>
  <si>
    <t>34-001-6.3</t>
  </si>
  <si>
    <t>Kifutó lefedése acélrács lefedéssel</t>
  </si>
  <si>
    <t>Fém- és könnyű épületszerkezet szerelése</t>
  </si>
  <si>
    <t>35-001-1.4-0680041</t>
  </si>
  <si>
    <t>35-003-2.1.3</t>
  </si>
  <si>
    <t>Vörösfenyő rönk oszlopok indító acél szerkezettel d=30 cm 6m magas</t>
  </si>
  <si>
    <t>35-004-1.1</t>
  </si>
  <si>
    <t>Deszkázás fémlemez fedés  alá</t>
  </si>
  <si>
    <t>35-004-1.2</t>
  </si>
  <si>
    <t>Fa deszka fedés készítése, 2,5 cm átfedésben rakott deszkázat, 10/15 vázszerkezet, vékonylazúros felületkezeléssel, 15/15-ös talpszelemenekkel,</t>
  </si>
  <si>
    <t>35-007-1.1-0680041</t>
  </si>
  <si>
    <t>Vörösfenyő rönkfal készítése 25 cm vtg. Vb talpgerendához rögzítve, félbevágott rönkökből,</t>
  </si>
  <si>
    <t>35-007-1.1-0680042</t>
  </si>
  <si>
    <t>Vörösfenyő rönkfal készítése félnyereg előtető alatt, 25 cm vtg. Vb talpgerendához rögzítve, kb 20 cm átmérőjű rönkökből, 17,4 m hosszban</t>
  </si>
  <si>
    <r>
      <t>Fa tetőszerkezetek félnyeregtető kialakítással, fűrészelt fából, 0,031-0,036 m</t>
    </r>
    <r>
      <rPr>
        <vertAlign val="superscript"/>
        <sz val="10"/>
        <color indexed="8"/>
        <rFont val="Times New Roman CE"/>
        <charset val="238"/>
      </rPr>
      <t>3</t>
    </r>
    <r>
      <rPr>
        <sz val="10"/>
        <color indexed="8"/>
        <rFont val="Times New Roman CE"/>
        <charset val="238"/>
      </rPr>
      <t>/m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bedolgozott famennyiség között Fűrészelt gerenda 150x200-300x300 mm 3-6.5 m I.o.</t>
    </r>
  </si>
  <si>
    <t>Ácsmunka</t>
  </si>
  <si>
    <t>36-003-1.2.1.1.1-0414717</t>
  </si>
  <si>
    <t>Oldalfalvakolat készítése, gépi felhordással, zsákos kiszerelésű szárazhabarcsból, sima, normál mész-cement vakolat, 1 cm vastagságban</t>
  </si>
  <si>
    <t>36-005-1.2.1.1.1-0414751</t>
  </si>
  <si>
    <t>Homlokzati alapvakolat réteg készítése gépi felhordással, előkevert normál szárazhabarcsból, sima, normál mész-cement vakolat, 2 cm vastagságban</t>
  </si>
  <si>
    <t>36-005-21.1.1.2-0414302</t>
  </si>
  <si>
    <t>Vékonyvakolatok, színvakolatok felhordása alapozott, előkészített felületre, gyári szárazhabarcsból, ásványi vékonyvakolat készítése egy rétegben, kapart, dörzsölt vagy gördülőszemcsés struktúrával, 1,5-2,5 mm szemcsemérettel</t>
  </si>
  <si>
    <t>36-007-9.1.1-0414722</t>
  </si>
  <si>
    <t>Lábazati vakolatok; lábazati alapvakolat felhordása kézi erővel, 2 cm vastagságban</t>
  </si>
  <si>
    <t>Vakolás és rabicolás</t>
  </si>
  <si>
    <t>42-051-1.1.2.3.1.1-0217018</t>
  </si>
  <si>
    <t>Fsz.-i (műgyanta burkolatú) padlószerkezet</t>
  </si>
  <si>
    <t>Hideg- és melegburkolatok készítése, aljzat előkészítés</t>
  </si>
  <si>
    <t>43-001-2.1.2-0147014</t>
  </si>
  <si>
    <t>43-002-1.1-0147122</t>
  </si>
  <si>
    <t>m</t>
  </si>
  <si>
    <t>Függőereszcsatorna szerelése, félkörszelvényű, bármilyen kiterített szélességben, alu lemezből, AMMOR  33-as függőereszcsatorna, NATÚR, 0,7 mm/4 m, félkörszelvényű, Ref:10-0010-33-70-40</t>
  </si>
  <si>
    <t>43-002-11.1-0147182</t>
  </si>
  <si>
    <t>Lefolyócső szerelése kör keresztmetszettel, bármilyen kiterített szélességgel, alu lemezből, AMMOR 100-as lefolyócső, NATÚR, 0,70 mm/m, körszelvényű, Ref:10-0020-10-70-20</t>
  </si>
  <si>
    <t>43-003-4.1.1.3-0995010</t>
  </si>
  <si>
    <t>Falszegély és tetőszegély szerelése keményhéjalású tetőhöz, minősített ötvözött horganylemezből, 50 cm kiterített szélességgel Falszegély alu lemezből, AMMOR, 0,65 mm vtg., standard felületű, Ksz:50 cm</t>
  </si>
  <si>
    <t>43-003-10.1.1.2-0995013</t>
  </si>
  <si>
    <t>Kétvízorros falfedés, kifutó fal tetején, egyenesvonalú kivitelben, minősített ötvözött horganylemezből, 51-100 cm kiterített szélességig Kétvízorros fallefedés alu lemezből, AMMOR 0,65 mm vtg., standard felületű, Ksz: 65 cm</t>
  </si>
  <si>
    <r>
      <t>Sávos szalagfedések; Sima fémlemez fedés készítése alumínium lemezszalagból, kettős állókorcos kivitelben, 30°-ig, 100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-ig, 550 mm korctávolság felett AMMOR</t>
    </r>
  </si>
  <si>
    <t>Bádogozás</t>
  </si>
  <si>
    <t>45-004-23.1.1-0137001</t>
  </si>
  <si>
    <t>Acél tartószerkezetű kifutó kerítés betétek , (horganyzott acél zártszelvény vázszerkezet statikában szerepel), 40x40x2 hullámrács</t>
  </si>
  <si>
    <t>45-003-21.1-0990107</t>
  </si>
  <si>
    <t>Horganyzott acél tokszerkezetű , 2x1 cm rag. bizt. Üvegezésű üvegfal 300/200 Konsz. jel : 1</t>
  </si>
  <si>
    <t>Horganyzott acél tokszerkezetű , 2x1 cm rag. bizt. Üvegezésű üvegfal 150/200 Konsz. jel : 2</t>
  </si>
  <si>
    <t>45-002-1.1.1.1-0134076</t>
  </si>
  <si>
    <t>Hőhidas alu szerk. ablak , 1rtg 5 mm-es ablak, 120/60 Konsz. jel : 3</t>
  </si>
  <si>
    <t>45-001-4.1.1.1-0131640</t>
  </si>
  <si>
    <t>Gondozói rész belső fém ajtó, horganyzott acél szerkezetű, tömör egyszárnyú,  90/200 Konsz. jel : 4</t>
  </si>
  <si>
    <t>45-001-4.1.2.1-0131660</t>
  </si>
  <si>
    <t>Gondozói rész belső fém ajtó 180/210, horganyzott acél szerkezetű, tömör kétszárnyú,  Konsz. jel : 5</t>
  </si>
  <si>
    <t>45-004-12.2</t>
  </si>
  <si>
    <t>Mozgatható (felfelé húzható) átjáró ajtó acél szerkezet box-ok között  horganyzott acél, 80/100 cm, két oldalon 1-1 mm-es horganyzott acéllemez betéttel, a mozgató sodrony horganyzott acél köpenycsőben vezetve, súber mozgatás helyét lásd az É2 jelű</t>
  </si>
  <si>
    <t>rajzon, Konsz. jel : 6</t>
  </si>
  <si>
    <t>Mozgatható (oldalra húzható) átjáró ajtó acél szerkezet box-ok között  horganyzott acél, 80/100 cm, két oldalon 1-1 mm-es horganyzott acéllemez betéttel, a mozgató sodrony horganyzott acél köpenycsőben vezetve súber mozgatás helyét lásd az É2 jelű</t>
  </si>
  <si>
    <t>rajzon, Konsz. jel : 7</t>
  </si>
  <si>
    <t>Mozgatható (oldalra húzható) átjáró ajtó acél szerkezet box-ok között  horganyzott acél, 80/100 cm, két oldalon 1-1 mm-es horganyzott acéllemez betéttel, a mozgató sodrony horganyzott acél köpenycsőben vezetve, súber mozgatás helyét lásd az É2 jelű</t>
  </si>
  <si>
    <t>rajzon, Konsz. jel : 8</t>
  </si>
  <si>
    <t>45-004-12.1</t>
  </si>
  <si>
    <t>Boksz elválasztó acél rács. 90/200 cm-es egyszárnyú ajtóval, horganyzott acél tokszerkezet, 40x40x2 hullámrács 180/225 cm Konsz. jel : 9</t>
  </si>
  <si>
    <t>Boksz elválasztó acél rács. 2 db 90/200 cm-es egyszárnyú ajtóval, 80/100 oldalra húzható súberrel horganyzott acél tokszerkezet, 40x40x2 hullámrács 300/295/250 cm Konsz. jel : 10</t>
  </si>
  <si>
    <t>Elkülönítő acél egyszárnyú ajtó, horganyzott acél tokszerkezet, 40x40x2 hullámrács 110/200 cm Konsz. jel : 11</t>
  </si>
  <si>
    <t>Fém nyílászáró és épületlakatos-szerkezet elhelyezése</t>
  </si>
  <si>
    <t>47-011-15.1.1.1-0151322</t>
  </si>
  <si>
    <t>Diszperziós festés műanyag bázisú vizes-diszperziós  fehér vagy gyárilag színezett festékkel, új vagy régi lekapart, előkészített alapfelületen, vakolaton, két rétegben, tagolatlan sima felületen</t>
  </si>
  <si>
    <t>Felületképzés</t>
  </si>
  <si>
    <t>91-002-1.5.4-0631010</t>
  </si>
  <si>
    <t>t</t>
  </si>
  <si>
    <t>Kifutóban sziklák elhelyezése, negyed, fél- és 1 m3-es szabálytalan alakú kövek</t>
  </si>
  <si>
    <t>91-011-6.1-0196501</t>
  </si>
  <si>
    <t>klt</t>
  </si>
  <si>
    <t>Földmedrű tó (vízfolyás kialakítása)</t>
  </si>
  <si>
    <t>Kert- és parképítési munka</t>
  </si>
  <si>
    <t>Összesen:</t>
  </si>
  <si>
    <t xml:space="preserve">Építtető:                              </t>
  </si>
  <si>
    <t xml:space="preserve">                                       </t>
  </si>
  <si>
    <t xml:space="preserve">Nyíregyházi MJV Önkormányzat           </t>
  </si>
  <si>
    <t xml:space="preserve">Cím :                                  </t>
  </si>
  <si>
    <t xml:space="preserve">4400 Nyíregyháza, Kossuth tér 1.   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</si>
  <si>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</si>
  <si>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</si>
  <si>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</si>
  <si>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</si>
  <si>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</si>
  <si>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Hópárduc kifutó építése                                                       </t>
  </si>
  <si>
    <t xml:space="preserve">                                                                              </t>
  </si>
  <si>
    <t>Költségvetés főösszesítő (HUF)</t>
  </si>
  <si>
    <t>Megnevezés</t>
  </si>
  <si>
    <t>Anyagköltség</t>
  </si>
  <si>
    <t>Díjköltség</t>
  </si>
  <si>
    <t>1. Építmény közvetlen költségei</t>
  </si>
  <si>
    <t>2.1 ÁFA vetítési alap</t>
  </si>
  <si>
    <t>2.2 ÁFA</t>
  </si>
  <si>
    <t>3.  A munka ára</t>
  </si>
  <si>
    <t>Aláírás</t>
  </si>
  <si>
    <t xml:space="preserve"> Kelt:      2017. év 06. hó 08. nap    </t>
  </si>
  <si>
    <t>Építtető:</t>
  </si>
  <si>
    <t>Nyíregyházi Megyei Jogu Város Önkormányzata</t>
  </si>
  <si>
    <t>4400 Nyíregyháza, Kossuth tér 1</t>
  </si>
  <si>
    <t>„A TOP – 6.1.4-15 „Társadalmi és környezeti szempontból fenntartható turizmusfejlesztés” című pályázat keretében, a Nyíregyházi Állatpark Látogatóközpontjának fejlesztése</t>
  </si>
  <si>
    <t>4431 Nyíregyháza-Sóstófürdő, Állatpark, Sóstói u.</t>
  </si>
  <si>
    <t>F Ő Ö S S Z E S Í T Ő</t>
  </si>
  <si>
    <t>HÓPÁRDUC KIFUTÓ</t>
  </si>
  <si>
    <t>#</t>
  </si>
  <si>
    <t>a munka megnevezése:</t>
  </si>
  <si>
    <t>nettó:</t>
  </si>
  <si>
    <t>27 % ÁFA:</t>
  </si>
  <si>
    <t>bruttó:</t>
  </si>
  <si>
    <t>Építészet:</t>
  </si>
  <si>
    <t>Statika:</t>
  </si>
  <si>
    <t>HÓPÁRDUC KIFUTÓ  Ö S S Z E S E N:</t>
  </si>
  <si>
    <t>aláírás</t>
  </si>
  <si>
    <t>Steel-Soft Kft.</t>
  </si>
  <si>
    <t>3916 Bodrogkeresztúr, Iskola köz 11.</t>
  </si>
  <si>
    <t>Iroda:4400 Nyíregyháza, Selyem u. 21</t>
  </si>
  <si>
    <t>Adószám: 12690024-2-15</t>
  </si>
  <si>
    <t>Cégjegyzékszám: 05-09-025140</t>
  </si>
  <si>
    <t>Bankszámlaszám:</t>
  </si>
  <si>
    <t>11744003-29915013-00000000</t>
  </si>
  <si>
    <t xml:space="preserve">Név :Nyíregyháza, Állatpark            </t>
  </si>
  <si>
    <t xml:space="preserve"> Kelt:      2017. január               </t>
  </si>
  <si>
    <t xml:space="preserve">Statikai költségvetés                                                         </t>
  </si>
  <si>
    <t>Költségvetés főösszesítő</t>
  </si>
  <si>
    <t>1.1 Közvetlen önköltség összesen</t>
  </si>
  <si>
    <t>2.2 Áfa</t>
  </si>
  <si>
    <t>Síkalapozás</t>
  </si>
  <si>
    <t>Mélyalapozás</t>
  </si>
  <si>
    <t>Helyszíni beton és vasbeton munka</t>
  </si>
  <si>
    <t>Előregyártott épületszerkezeti elem elhelyezése és szerelése</t>
  </si>
  <si>
    <t>15-001-3</t>
  </si>
  <si>
    <t>Pillér alaptestek négyoldalas zsaluzása fa zsaluzattal, függőleges vagy ferde felülettel</t>
  </si>
  <si>
    <t>15-002-1.2.1</t>
  </si>
  <si>
    <t>Kétoldali falzsaluzás függőleges vagy ferde sík felülettel, szerelt táblás zsaluzattal, kézzel mozgatva, 3 m magasságig</t>
  </si>
  <si>
    <t>15-002-1.2.2</t>
  </si>
  <si>
    <t>Kétoldali falzsaluzás függőleges vagy ferde sík felülettel, szerelt táblás zsaluzattal, kézzel mozgatva, 3,01-6 m magasság között</t>
  </si>
  <si>
    <t>15-004-21.1.2.1.2.1</t>
  </si>
  <si>
    <t>Gerendazsaluzás, 20-60 cm oldalmagasság között, szerelt táblás zsaluzattal, alátámasztó állvánnyal, födémzsaluzattól függetlenül készítve, 3 m magasságig</t>
  </si>
  <si>
    <t>15-004-21.2.1.1.1.1</t>
  </si>
  <si>
    <t>Gerendazsaluzás, 40-60 cm oldalmagasság között, szerelt táblás zsaluzattal, Talpgerenda</t>
  </si>
  <si>
    <t>15-004-31.1</t>
  </si>
  <si>
    <t>Koszorúzsaluzás, zsaluzattól függetlenül, párkány nélkül</t>
  </si>
  <si>
    <t>15-902-1.2.1-0024001</t>
  </si>
  <si>
    <r>
      <t>BÉRLETI DÍJ kétoldali falzsaluzásnál, függőleges vagy ferde sík felülettel, szerelt táblás zsaluzattal, kézzel mozgatva, 3 m magasságig Szerelt táblás zsaluzat (2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-nyi elem) bérleti díj/Hó</t>
    </r>
  </si>
  <si>
    <t>15-902-1.2.2-0024002</t>
  </si>
  <si>
    <r>
      <t>BÉRLETI DÍJ kétoldali falzsaluzásnál, függőleges vagy ferde sík felülettel, szerelt táblás zsaluzattal, kézzel mozgatva, 3,01-6 m magasság között Szerelt táblás zsaluzat (2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-nyi elem) bérleti díj/Hó</t>
    </r>
  </si>
  <si>
    <t>15-904-21.1.2.1.2.1-0024027</t>
  </si>
  <si>
    <t>BÉRLETI DÍJ gerendazsaluzásnál, 20-60 cm oldalmagasság között, szerelt táblás zsaluzattal, alátámasztó állvánnyal, födémzsaluzattól függetlenül készítve, 3 m magasságig Szerelt táblás zsaluzat bérleti díj/Hó</t>
  </si>
  <si>
    <t>15-904-21.2.1.1.1.1-0024030</t>
  </si>
  <si>
    <t>BÉRLETI DÍJ gerendazsaluzásnál, 40-60 cm oldalmagasság között, szerelt táblás zsaluzattal, Szerelt táblás zsaluzat bérleti díj/Hó</t>
  </si>
  <si>
    <t>21-003-5.1.1.3</t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</si>
  <si>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szelvényig, IV. talajosztály</t>
    </r>
  </si>
  <si>
    <t>21-003-8.1.1.1.3</t>
  </si>
  <si>
    <r>
      <t>Pillérek, gépalapok, oszlopok, aknák, munkagödrök, pincetömbök kiemelése, 1 m padka hagyással, kétoldalra kiemelve, depóniába vagy szállítóeszközre rakva, száraz, földnedves talajban, 10,00 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alapterületig, 1,50 m mélységig, IV. fejtési talajosztályban</t>
    </r>
  </si>
  <si>
    <t>21-004-4.1.2-0120189</t>
  </si>
  <si>
    <t>Talajjavító réteg készítése vonalas létesítményeknél, 3,00 m szélességig vagy építményen belül, osztályozatlan kavicsból Természetes szemmegoszlású homokos kavics, THK 0/32 P-TT, Nyékládháza</t>
  </si>
  <si>
    <t>23-003-11.1-0112210</t>
  </si>
  <si>
    <r>
      <t>Szerelőbeton készítése, .....minőségű betonból 8 cm vastagságig C12/15 - X0b(H) képlékeny kavicsbeton keverék CEM 32,5 pc. D</t>
    </r>
    <r>
      <rPr>
        <vertAlign val="subscript"/>
        <sz val="10"/>
        <color indexed="8"/>
        <rFont val="Times New Roman CE"/>
        <charset val="238"/>
      </rPr>
      <t>max</t>
    </r>
    <r>
      <rPr>
        <sz val="10"/>
        <color indexed="8"/>
        <rFont val="Times New Roman CE"/>
        <charset val="238"/>
      </rPr>
      <t xml:space="preserve"> = 16 mm, m = 6,5 finomsági modulussal</t>
    </r>
  </si>
  <si>
    <t>24-001-31.1.1.1</t>
  </si>
  <si>
    <t>24-001-31.1.1.1-0000001</t>
  </si>
  <si>
    <t>24-001-41.1.2.1-0242810</t>
  </si>
  <si>
    <t>31-001-1.2.1-0220012</t>
  </si>
  <si>
    <t>Betonacél helyszíni szerelése  függőleges vagy vízszintes tartószerkezetbe, bordás betonacélból, 4-10 mm átmérő között Bordás betonacél, tekercsben,  BSt500S  6 mm</t>
  </si>
  <si>
    <t>31-001-1.2.1-0220955</t>
  </si>
  <si>
    <t>Betonacél helyszíni szerelése  függőleges vagy vízszintes tartószerkezetbe, bordás betonacélból, 4-10 mm átmérő között FERALPI hidegen húzott bordás betonacél, 6 m-es szálban, BHB55.50  8 mm</t>
  </si>
  <si>
    <t>31-001-1.2.1-0220956</t>
  </si>
  <si>
    <t>Betonacél helyszíni szerelése  függőleges vagy vízszintes tartószerkezetbe, bordás betonacélból, 4-10 mm átmérő között FERALPI hidegen húzott bordás betonacél, 6 m-es szálban, BHB55.50  10 mm</t>
  </si>
  <si>
    <t>31-001-1.2.2-0221002</t>
  </si>
  <si>
    <t>Betonacél helyszíni szerelése  függőleges vagy vízszintes tartószerkezetbe, bordás betonacélból, 12-20 mm átmérő között FERALPI bordás betonacél, 6 m-es szálban, B500B  12 mm</t>
  </si>
  <si>
    <t>31-001-1.2.2-0221004</t>
  </si>
  <si>
    <t>Betonacél helyszíni szerelése  függőleges vagy vízszintes tartószerkezetbe, bordás betonacélból, 12-20 mm átmérő között FERALPI bordás betonacél, 6 m-es szálban, B500B  16 mm</t>
  </si>
  <si>
    <t>31-011-3.3.2-0242210</t>
  </si>
  <si>
    <r>
      <t>Vasbetonfal készítése,  X0v(H), XC1, XC2, XC3 környezeti osztályú, kissé képlékeny vagy képlékeny konzisztenciájú betonból, szivattyús technológiával, vibrátoros tömörítéssel, 13-24 cm vastagság között C25/30 - XC2 képlékeny kavicsbeton keverék CEM 32,5 pc. D</t>
    </r>
    <r>
      <rPr>
        <vertAlign val="subscript"/>
        <sz val="10"/>
        <color indexed="8"/>
        <rFont val="Times New Roman CE"/>
        <charset val="238"/>
      </rPr>
      <t>max</t>
    </r>
    <r>
      <rPr>
        <sz val="10"/>
        <color indexed="8"/>
        <rFont val="Times New Roman CE"/>
        <charset val="238"/>
      </rPr>
      <t xml:space="preserve"> = 16 mm, m = 6,6 finomsági modulussal</t>
    </r>
  </si>
  <si>
    <t>31-011-3.3.3-0241210</t>
  </si>
  <si>
    <r>
      <t>Vasbetonfal készítése,  X0v(H), XC1, XC2, XC3 környezeti osztályú, kissé képlékeny vagy képlékeny konzisztenciájú betonból, szivattyús technológiával, vibrátoros tömörítéssel, 25-50 cm vastagság között C25/30 - XC2 képlékeny kavicsbeton keverék CEM 42,5 pc. D</t>
    </r>
    <r>
      <rPr>
        <vertAlign val="subscript"/>
        <sz val="10"/>
        <color indexed="8"/>
        <rFont val="Times New Roman CE"/>
        <charset val="238"/>
      </rPr>
      <t>max</t>
    </r>
    <r>
      <rPr>
        <sz val="10"/>
        <color indexed="8"/>
        <rFont val="Times New Roman CE"/>
        <charset val="238"/>
      </rPr>
      <t xml:space="preserve"> = 16 mm, m = 6,6 finomsági modulussal</t>
    </r>
  </si>
  <si>
    <t>31-021-1.3.1-0242210</t>
  </si>
  <si>
    <r>
      <t>Vasbeton gerenda készítése,  X0v(H), XC1, XC2, XC3 környezeti osztályú,  kissé képlékeny vagy képlékeny konzisztenciájú betonból, betonszivattyús technológiával, vibrátoros tömörítéssel, 400 cm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keresztmetszetig C25/30 - XC2 képlékeny kavicsbeton keverék CEM 32,5 pc. D</t>
    </r>
    <r>
      <rPr>
        <vertAlign val="subscript"/>
        <sz val="10"/>
        <color indexed="8"/>
        <rFont val="Times New Roman CE"/>
        <charset val="238"/>
      </rPr>
      <t>max</t>
    </r>
    <r>
      <rPr>
        <sz val="10"/>
        <color indexed="8"/>
        <rFont val="Times New Roman CE"/>
        <charset val="238"/>
      </rPr>
      <t xml:space="preserve"> = 16 mm, m = 6,6 finomsági modulussal</t>
    </r>
  </si>
  <si>
    <t>31-021-1.3.1-0242211</t>
  </si>
  <si>
    <r>
      <t>Vasbeton gerenda készítése,  X0v(H), XC1, XC2, XC3 környezeti osztályú,  kissé képlékeny vagy képlékeny konzisztenciájú betonból, betonszivattyús technológiával, vibrátoros tömörítéssel, 400 cm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keresztmetszetig C25/30 - XC2 képlékeny kavicsbeton keverék CEM 32,5 pc. D</t>
    </r>
    <r>
      <rPr>
        <vertAlign val="subscript"/>
        <sz val="10"/>
        <color indexed="8"/>
        <rFont val="Times New Roman CE"/>
        <charset val="238"/>
      </rPr>
      <t>max</t>
    </r>
    <r>
      <rPr>
        <sz val="10"/>
        <color indexed="8"/>
        <rFont val="Times New Roman CE"/>
        <charset val="238"/>
      </rPr>
      <t xml:space="preserve"> = 16 mm, m = 6,6 finomsági modulussal Talpgerenda</t>
    </r>
  </si>
  <si>
    <t>31-021-2.3.1-0242210</t>
  </si>
  <si>
    <r>
      <t>Vasbeton koszorú készítése, X0v(H), XC1, XC2, XC3 környezeti osztályú, kissé képlékeny vagy képlékeny konzisztenciájú betonból, betonszivattyús technológiával, vibrátoros tömörítéssel, 400 cm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keresztmetszetig C25/30 - XC2 képlékeny kavicsbeton keverék CEM 32,5 pc. D</t>
    </r>
    <r>
      <rPr>
        <vertAlign val="subscript"/>
        <sz val="10"/>
        <color indexed="8"/>
        <rFont val="Times New Roman CE"/>
        <charset val="238"/>
      </rPr>
      <t>max</t>
    </r>
    <r>
      <rPr>
        <sz val="10"/>
        <color indexed="8"/>
        <rFont val="Times New Roman CE"/>
        <charset val="238"/>
      </rPr>
      <t xml:space="preserve"> = 16 mm, m = 6,6 finomsági modulussal</t>
    </r>
  </si>
  <si>
    <t>32-002-1.1.1-0120011</t>
  </si>
  <si>
    <t>Előregyártott azonnal terhelhető nyílásáthidaló  elhelyezése (válaszfal áthidalók is), tartószerkezetre, csomóponti kötés nélkül, falazat szélességű áthidaló elemekből vagy több elem  egymás mellé sorolásával, a teherhordó falváll előkészítésével, kiegészítő hőszigetelés elhelyezése nélkül, 0,10 t/db tömegig, égetett agyag-kerámia köpenyes nyílásáthidaló POROTHERM A-10 kerámia burkolatú nyílásáthidaló, 1,25 m</t>
  </si>
  <si>
    <t>32-002-1.1.1-0120012</t>
  </si>
  <si>
    <t>Előregyártott azonnal terhelhető nyílásáthidaló  elhelyezése (válaszfal áthidalók is), tartószerkezetre, csomóponti kötés nélkül, falazat szélességű áthidaló elemekből vagy több elem  egymás mellé sorolásával, a teherhordó falváll előkészítésével, kiegészítő hőszigetelés elhelyezése nélkül, 0,10 t/db tömegig, égetett agyag-kerámia köpenyes nyílásáthidaló POROTHERM A-10 kerámia burkolatú nyílásáthidaló, 1,50 m</t>
  </si>
  <si>
    <t>34-001-1.1.2</t>
  </si>
  <si>
    <r>
      <t>Épület-acélváz szerelése tömör szerelvényekből, 20,01-30,0 kg/m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tömeg között, Galvanizált felülettel</t>
    </r>
  </si>
  <si>
    <t>VILL-TERV KFT.</t>
  </si>
  <si>
    <t>4551 Nyíregyháza - Oros, Deák Ferenc utca 42.</t>
  </si>
  <si>
    <t>Tel./Fax.: 42/480-244</t>
  </si>
  <si>
    <t>A TOP-6. 1.4-15 Társadalmi Környezeti szempontból fenntartható turizmusfejlesztés keretében, a Nyíregyházi Állatpark látogató központjának fejlesztése -  villanyszerelési munkáihoz.</t>
  </si>
  <si>
    <t>Rácz Géza</t>
  </si>
  <si>
    <t xml:space="preserve">          villamos tervező</t>
  </si>
  <si>
    <t>Nyíregyháza, 2017. január hó.</t>
  </si>
  <si>
    <t>1. Építmény közvetlen költsége</t>
  </si>
  <si>
    <t>2.1. ÁFA vetítési alap</t>
  </si>
  <si>
    <t>2.2 27% ÁFA</t>
  </si>
  <si>
    <t>3. A munka ára</t>
  </si>
  <si>
    <t>ÁFA 27 %.</t>
  </si>
  <si>
    <t>ÖSSZESEN:</t>
  </si>
  <si>
    <t>MINDÖSSZESEN:</t>
  </si>
  <si>
    <t>Elektromos:</t>
  </si>
  <si>
    <t xml:space="preserve">Mennyiség </t>
  </si>
  <si>
    <t xml:space="preserve">Anyag
</t>
  </si>
  <si>
    <t>Díj</t>
  </si>
  <si>
    <t>Anyag
Összesen</t>
  </si>
  <si>
    <t>Díj
Összesen</t>
  </si>
  <si>
    <r>
      <t xml:space="preserve">Mü III. </t>
    </r>
    <r>
      <rPr>
        <sz val="11"/>
        <color theme="1"/>
        <rFont val="Calibri"/>
        <family val="2"/>
        <charset val="238"/>
        <scheme val="minor"/>
      </rPr>
      <t>Ø16 mm műanyag gégecső, falba süllyesztve</t>
    </r>
  </si>
  <si>
    <t>fm</t>
  </si>
  <si>
    <r>
      <rPr>
        <sz val="10"/>
        <rFont val="Calibri"/>
        <family val="2"/>
        <charset val="238"/>
      </rPr>
      <t>Ø</t>
    </r>
    <r>
      <rPr>
        <sz val="11"/>
        <color theme="1"/>
        <rFont val="Calibri"/>
        <family val="2"/>
        <charset val="238"/>
        <scheme val="minor"/>
      </rPr>
      <t xml:space="preserve"> 63 mm-es Betonflex  védőcső falba süllyesztve, illetve földárokba helyezve</t>
    </r>
  </si>
  <si>
    <t xml:space="preserve">NYY-J 3x1,5 mm2 vezeték tartószerkezetre szerelve, illetve védőcsőbe húzva </t>
  </si>
  <si>
    <t>NAYY-J 4x25 mm2. kábel földárokba fektetve</t>
  </si>
  <si>
    <t>Kábelvégkiképzés, hőre zsugorodó végelzáróval, 4x25 mm2</t>
  </si>
  <si>
    <t>Mkh 1 kV 4 mm2 tip. vezeték védőcsőbe húzva</t>
  </si>
  <si>
    <t>Mkh 1 kV 6 mm2 tip. vezeték védőcsőbe húzva</t>
  </si>
  <si>
    <t>Mkh 1 kV 10 mm2 tip. vezeték védőcsőbe húzva</t>
  </si>
  <si>
    <t xml:space="preserve">"H" jelű főelosztó, SCHRACK szekrényből terv szerint készre szerelve, feliratozással, komplett 600x600x300 mm-es szekrényből, 
IP 54 védettséggel, készre szerelve, komplett
Beleszerelve:
1 db. NH000/NOLG 35 A-es biztosító,                                                         
1 db. 40 A-es főkapcsoló,                                                                        
5 db. "B" illetve "C" 10 A-es kismegszakító,                                                         
3 db."C" 16 A-es kismegszakító,                                                          
4 db. "1" "T2" fokozatú túlfeszültséglevezető,                                        
2 db. II.s+f. vízmentes dug. aljzat,                                                        
1 db. III.s+N+F vízmentes dug. aljzat,                                                 
1 db. FI40/4  40 A-es, 30 mA-es áramvédő relé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</si>
  <si>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2x58W-os por- és páramentes fénycsőarmatúra mennyezet alá szerelve 
jav. tip. STAR 258 EVG-vel (SIMOTRADE) fényforrással</t>
  </si>
  <si>
    <t>Vízmentes ütésálló lámpatest E-27 10 W-os LED izzóval, mennyezet alá, illetve oldalfalra szerelve jav. Tip. 062415 (LEGRAND)</t>
  </si>
  <si>
    <t>II. s falon kívüli vízmentes kapcsoló 
jav. tip. PLEXO 55s. szm.  (LEGRAND)</t>
  </si>
  <si>
    <t>Csillár falon kívüli vízmentes kapcsoló 
jav. tip. PLEXO 55s. szm.  (LEGRAND)</t>
  </si>
  <si>
    <t>II. s süllyesztett kapcsoló 
jav. tip. VALENA fehér  (LEGRAND)</t>
  </si>
  <si>
    <t>II. s süllyesztett vízmentes kapcsoló 
jav. tip. VALENA fehér   (LEGRAND</t>
  </si>
  <si>
    <t xml:space="preserve">180º-os mozgásérzékelő mennyezet alá illetve kültéren lámpa mellé szerelve, IP54 jav. tip. JUNG ST </t>
  </si>
  <si>
    <t>Padlócsatlakozó 3xII.s+f. Mosaic csatlakozóval 
jav. tip. 0896 25 (LEGRAND)</t>
  </si>
  <si>
    <t>Beüzemelés</t>
  </si>
  <si>
    <t>Nagykiterjedésű fémtárgy bekötése</t>
  </si>
  <si>
    <t>Érintésvédelmi, megvilágítási és villámvédelmi mérések, jegyzőkönyv készítése</t>
  </si>
  <si>
    <t>Megvalósulási tervdokumentáció készítése, 4 példányszámban</t>
  </si>
  <si>
    <t>Gépek, berendezések, csatlakozók, fémszerkezetek EPH csatlakozásának bekötése</t>
  </si>
  <si>
    <t>Kábelárok ásás, 0,7 m mélyen, 0,40 m árokszélességig</t>
  </si>
  <si>
    <t>Kábelárokban homokágy készítése, 10 cm vastagságban, 0,40 m árokszélességig</t>
  </si>
  <si>
    <t xml:space="preserve">Kábeljelző szalag elhelyezése
</t>
  </si>
  <si>
    <r>
      <t xml:space="preserve">Felfogó összekötő vezeték </t>
    </r>
    <r>
      <rPr>
        <sz val="10"/>
        <rFont val="Calibri"/>
        <family val="2"/>
        <charset val="238"/>
      </rPr>
      <t>Ø10 mm-es horganyzott köracélból</t>
    </r>
  </si>
  <si>
    <r>
      <t xml:space="preserve">Levezető vezeték </t>
    </r>
    <r>
      <rPr>
        <sz val="10"/>
        <rFont val="Calibri"/>
        <family val="2"/>
        <charset val="238"/>
      </rPr>
      <t>Ø10 mm-es horganyzott köracélból</t>
    </r>
  </si>
  <si>
    <r>
      <t xml:space="preserve">Felfogórúd </t>
    </r>
    <r>
      <rPr>
        <sz val="10"/>
        <rFont val="Calibri"/>
        <family val="2"/>
        <charset val="238"/>
      </rPr>
      <t>Ø</t>
    </r>
    <r>
      <rPr>
        <sz val="11"/>
        <color theme="1"/>
        <rFont val="Calibri"/>
        <family val="2"/>
        <charset val="238"/>
        <scheme val="minor"/>
      </rPr>
      <t xml:space="preserve">  16 mm-es horganyzott köracélból 2 m. hosszúságú túlnyúlással</t>
    </r>
  </si>
  <si>
    <t>Rúdföldelő átm. 25 mm-es horganyzott köracélból 3 m. hosszú</t>
  </si>
  <si>
    <t>Villámvédelmi mérőpont kialakítás</t>
  </si>
  <si>
    <t>Szalagföldelő átm. 12 mm-es horganyzott köracélból</t>
  </si>
  <si>
    <t xml:space="preserve">Felfogóvezeték tartószerkezet fémlemez álló korchoz </t>
  </si>
  <si>
    <t>Levezető vezeték tartószerkezet falba, illetve esőcsatorna ejtővezetékéhez rögzítve</t>
  </si>
  <si>
    <t>Meglévő Viktóriaházi főelosztóhoz való csatlakozás tűzvédelmi főkapcsoló elébe beépítendő: NH000/NOLG 40 A.  biztosítóhoz</t>
  </si>
  <si>
    <t>27% ÁFA:</t>
  </si>
  <si>
    <t xml:space="preserve">Dátum: </t>
  </si>
  <si>
    <t>Vasbeton dugóalap furatainak készítése, 3 m mélységig, átmérő 600 mm</t>
  </si>
  <si>
    <t>Vasbeton dugóalap furatainak készítése, 3 m mélységig, átmérő 400 mm</t>
  </si>
  <si>
    <r>
      <t>Dugóalapok és dugófejek betonozása, 3 méteres mélységig, statikailag méretezett vasalással, C25/30 - XC2 képlékeny kavicsbeton keverék CEM 32,5 pc. D</t>
    </r>
    <r>
      <rPr>
        <vertAlign val="subscript"/>
        <sz val="10"/>
        <color indexed="8"/>
        <rFont val="Times New Roman CE"/>
        <charset val="238"/>
      </rPr>
      <t>max</t>
    </r>
    <r>
      <rPr>
        <sz val="10"/>
        <color indexed="8"/>
        <rFont val="Times New Roman CE"/>
        <charset val="238"/>
      </rPr>
      <t xml:space="preserve"> = 16 mm, m = 7,5 finomsági modulussal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</si>
</sst>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6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 CE"/>
      <charset val="238"/>
    </font>
    <font>
      <vertAlign val="superscript"/>
      <sz val="10"/>
      <color indexed="8"/>
      <name val="Times New Roman CE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1"/>
      <color theme="1"/>
      <name val="Times New Roman"/>
      <family val="1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b/>
      <sz val="10"/>
      <name val="Arial CE"/>
      <family val="2"/>
      <charset val="238"/>
    </font>
    <font>
      <sz val="12"/>
      <name val="Garamond"/>
      <family val="1"/>
      <charset val="238"/>
    </font>
    <font>
      <b/>
      <sz val="12"/>
      <name val="Garamond"/>
      <family val="1"/>
      <charset val="238"/>
    </font>
    <font>
      <vertAlign val="subscript"/>
      <sz val="10"/>
      <color indexed="8"/>
      <name val="Times New Roman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1"/>
    </font>
    <font>
      <sz val="10"/>
      <name val="Calibri"/>
      <family val="2"/>
      <charset val="238"/>
    </font>
    <font>
      <sz val="10"/>
      <name val="Arial"/>
      <family val="2"/>
      <charset val="1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43" fontId="7" fillId="0" borderId="0" applyFont="0" applyFill="0" applyBorder="0" applyAlignment="0" applyProtection="0"/>
    <xf numFmtId="0" fontId="16" fillId="0" borderId="0"/>
  </cellStyleXfs>
  <cellXfs count="145">
    <xf numFmtId="0" fontId="0" fillId="0" borderId="0" xfId="0"/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2" xfId="0" applyFont="1" applyBorder="1" applyAlignment="1">
      <alignment vertical="top"/>
    </xf>
    <xf numFmtId="10" fontId="5" fillId="0" borderId="2" xfId="0" applyNumberFormat="1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2" xfId="0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0" borderId="4" xfId="1" applyFont="1" applyBorder="1" applyAlignment="1">
      <alignment horizontal="left" vertical="center"/>
    </xf>
    <xf numFmtId="0" fontId="7" fillId="0" borderId="3" xfId="1" applyBorder="1"/>
    <xf numFmtId="164" fontId="7" fillId="0" borderId="3" xfId="2" applyNumberFormat="1" applyBorder="1" applyAlignment="1">
      <alignment horizontal="right" vertical="center"/>
    </xf>
    <xf numFmtId="164" fontId="7" fillId="0" borderId="5" xfId="2" applyNumberFormat="1" applyBorder="1" applyAlignment="1">
      <alignment horizontal="right" vertical="center"/>
    </xf>
    <xf numFmtId="0" fontId="7" fillId="0" borderId="0" xfId="1"/>
    <xf numFmtId="0" fontId="5" fillId="0" borderId="6" xfId="1" applyFont="1" applyBorder="1" applyAlignment="1">
      <alignment horizontal="left" vertical="center"/>
    </xf>
    <xf numFmtId="0" fontId="7" fillId="0" borderId="0" xfId="1" applyBorder="1"/>
    <xf numFmtId="164" fontId="7" fillId="0" borderId="0" xfId="2" applyNumberFormat="1" applyBorder="1" applyAlignment="1">
      <alignment horizontal="right" vertical="center"/>
    </xf>
    <xf numFmtId="164" fontId="7" fillId="0" borderId="7" xfId="2" applyNumberFormat="1" applyBorder="1" applyAlignment="1">
      <alignment horizontal="right" vertical="center"/>
    </xf>
    <xf numFmtId="0" fontId="6" fillId="0" borderId="6" xfId="1" applyFont="1" applyBorder="1" applyAlignment="1">
      <alignment horizontal="left" vertical="center"/>
    </xf>
    <xf numFmtId="0" fontId="9" fillId="0" borderId="6" xfId="1" applyFont="1" applyBorder="1" applyAlignment="1">
      <alignment horizontal="left" vertical="center"/>
    </xf>
    <xf numFmtId="0" fontId="10" fillId="0" borderId="0" xfId="1" applyFont="1" applyBorder="1"/>
    <xf numFmtId="0" fontId="5" fillId="0" borderId="6" xfId="1" applyFont="1" applyBorder="1" applyAlignment="1">
      <alignment horizontal="center" vertical="center"/>
    </xf>
    <xf numFmtId="0" fontId="7" fillId="0" borderId="0" xfId="1" applyBorder="1" applyAlignment="1">
      <alignment horizontal="center"/>
    </xf>
    <xf numFmtId="164" fontId="0" fillId="0" borderId="0" xfId="2" applyNumberFormat="1" applyFont="1" applyBorder="1" applyAlignment="1">
      <alignment horizontal="right" vertical="center"/>
    </xf>
    <xf numFmtId="164" fontId="0" fillId="0" borderId="7" xfId="2" applyNumberFormat="1" applyFont="1" applyBorder="1" applyAlignment="1">
      <alignment horizontal="right" vertical="center"/>
    </xf>
    <xf numFmtId="0" fontId="8" fillId="0" borderId="6" xfId="1" applyFont="1" applyBorder="1" applyAlignment="1">
      <alignment horizontal="left" vertical="center"/>
    </xf>
    <xf numFmtId="0" fontId="8" fillId="0" borderId="8" xfId="1" applyFont="1" applyBorder="1" applyAlignment="1">
      <alignment horizontal="center" vertical="center"/>
    </xf>
    <xf numFmtId="0" fontId="8" fillId="0" borderId="2" xfId="1" applyFont="1" applyBorder="1" applyAlignment="1">
      <alignment horizontal="center"/>
    </xf>
    <xf numFmtId="164" fontId="8" fillId="0" borderId="2" xfId="2" applyNumberFormat="1" applyFont="1" applyBorder="1" applyAlignment="1">
      <alignment horizontal="center" vertical="center"/>
    </xf>
    <xf numFmtId="164" fontId="7" fillId="0" borderId="2" xfId="2" applyNumberFormat="1" applyFont="1" applyBorder="1" applyAlignment="1">
      <alignment horizontal="center" vertical="center"/>
    </xf>
    <xf numFmtId="164" fontId="8" fillId="0" borderId="9" xfId="2" applyNumberFormat="1" applyFont="1" applyBorder="1" applyAlignment="1">
      <alignment horizontal="center" vertical="center"/>
    </xf>
    <xf numFmtId="0" fontId="7" fillId="2" borderId="10" xfId="1" applyFill="1" applyBorder="1" applyAlignment="1">
      <alignment horizontal="center" vertical="center"/>
    </xf>
    <xf numFmtId="0" fontId="13" fillId="2" borderId="10" xfId="1" applyFont="1" applyFill="1" applyBorder="1" applyAlignment="1">
      <alignment vertical="center"/>
    </xf>
    <xf numFmtId="164" fontId="8" fillId="2" borderId="10" xfId="2" applyNumberFormat="1" applyFont="1" applyFill="1" applyBorder="1" applyAlignment="1">
      <alignment horizontal="right" vertical="center"/>
    </xf>
    <xf numFmtId="164" fontId="13" fillId="3" borderId="10" xfId="2" applyNumberFormat="1" applyFont="1" applyFill="1" applyBorder="1" applyAlignment="1">
      <alignment horizontal="right" vertical="center"/>
    </xf>
    <xf numFmtId="164" fontId="14" fillId="3" borderId="10" xfId="2" applyNumberFormat="1" applyFont="1" applyFill="1" applyBorder="1" applyAlignment="1">
      <alignment horizontal="right" vertical="center"/>
    </xf>
    <xf numFmtId="0" fontId="7" fillId="0" borderId="0" xfId="1" applyAlignment="1">
      <alignment vertical="center"/>
    </xf>
    <xf numFmtId="164" fontId="13" fillId="3" borderId="11" xfId="2" applyNumberFormat="1" applyFont="1" applyFill="1" applyBorder="1" applyAlignment="1">
      <alignment horizontal="right" vertical="center"/>
    </xf>
    <xf numFmtId="164" fontId="14" fillId="3" borderId="11" xfId="2" applyNumberFormat="1" applyFont="1" applyFill="1" applyBorder="1" applyAlignment="1">
      <alignment horizontal="right" vertical="center"/>
    </xf>
    <xf numFmtId="0" fontId="7" fillId="0" borderId="12" xfId="1" applyBorder="1" applyAlignment="1">
      <alignment horizontal="center" vertical="center"/>
    </xf>
    <xf numFmtId="0" fontId="7" fillId="0" borderId="13" xfId="1" applyBorder="1"/>
    <xf numFmtId="164" fontId="8" fillId="0" borderId="13" xfId="2" applyNumberFormat="1" applyFont="1" applyBorder="1" applyAlignment="1">
      <alignment horizontal="right" vertical="center"/>
    </xf>
    <xf numFmtId="164" fontId="13" fillId="3" borderId="13" xfId="2" applyNumberFormat="1" applyFont="1" applyFill="1" applyBorder="1" applyAlignment="1">
      <alignment horizontal="right" vertical="center"/>
    </xf>
    <xf numFmtId="164" fontId="14" fillId="3" borderId="14" xfId="2" applyNumberFormat="1" applyFont="1" applyFill="1" applyBorder="1" applyAlignment="1">
      <alignment horizontal="right" vertical="center"/>
    </xf>
    <xf numFmtId="0" fontId="8" fillId="0" borderId="0" xfId="1" applyFont="1" applyBorder="1"/>
    <xf numFmtId="164" fontId="8" fillId="0" borderId="0" xfId="2" applyNumberFormat="1" applyFont="1" applyBorder="1" applyAlignment="1">
      <alignment horizontal="right" vertical="center"/>
    </xf>
    <xf numFmtId="164" fontId="8" fillId="0" borderId="7" xfId="2" applyNumberFormat="1" applyFont="1" applyBorder="1" applyAlignment="1">
      <alignment horizontal="right" vertical="center"/>
    </xf>
    <xf numFmtId="0" fontId="8" fillId="0" borderId="0" xfId="1" applyFont="1"/>
    <xf numFmtId="0" fontId="7" fillId="0" borderId="6" xfId="1" applyBorder="1" applyAlignment="1">
      <alignment horizontal="center" vertical="center"/>
    </xf>
    <xf numFmtId="0" fontId="7" fillId="0" borderId="6" xfId="1" applyBorder="1" applyAlignment="1">
      <alignment horizontal="left" vertical="center"/>
    </xf>
    <xf numFmtId="164" fontId="7" fillId="0" borderId="2" xfId="2" applyNumberFormat="1" applyBorder="1" applyAlignment="1">
      <alignment horizontal="right" vertical="center"/>
    </xf>
    <xf numFmtId="164" fontId="7" fillId="0" borderId="9" xfId="2" applyNumberFormat="1" applyBorder="1" applyAlignment="1">
      <alignment horizontal="right" vertical="center"/>
    </xf>
    <xf numFmtId="0" fontId="7" fillId="0" borderId="8" xfId="1" applyBorder="1" applyAlignment="1">
      <alignment horizontal="center" vertical="center"/>
    </xf>
    <xf numFmtId="0" fontId="7" fillId="0" borderId="2" xfId="1" applyBorder="1"/>
    <xf numFmtId="0" fontId="7" fillId="0" borderId="0" xfId="1" applyAlignment="1">
      <alignment horizontal="center" vertical="center"/>
    </xf>
    <xf numFmtId="164" fontId="7" fillId="0" borderId="0" xfId="2" applyNumberFormat="1" applyAlignment="1">
      <alignment horizontal="right" vertical="center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1" xfId="0" applyNumberFormat="1" applyFont="1" applyBorder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16" fillId="0" borderId="0" xfId="3" applyAlignment="1">
      <alignment wrapText="1"/>
    </xf>
    <xf numFmtId="0" fontId="18" fillId="0" borderId="0" xfId="3" applyFont="1" applyAlignment="1">
      <alignment wrapText="1"/>
    </xf>
    <xf numFmtId="0" fontId="19" fillId="0" borderId="0" xfId="3" applyFont="1" applyAlignment="1">
      <alignment wrapText="1"/>
    </xf>
    <xf numFmtId="0" fontId="19" fillId="0" borderId="0" xfId="3" applyFont="1" applyAlignment="1">
      <alignment horizontal="left" wrapText="1"/>
    </xf>
    <xf numFmtId="0" fontId="20" fillId="0" borderId="2" xfId="3" applyFont="1" applyBorder="1" applyAlignment="1">
      <alignment horizontal="center" wrapText="1"/>
    </xf>
    <xf numFmtId="0" fontId="17" fillId="0" borderId="1" xfId="3" applyFont="1" applyBorder="1" applyAlignment="1">
      <alignment wrapText="1"/>
    </xf>
    <xf numFmtId="0" fontId="17" fillId="0" borderId="1" xfId="3" applyFont="1" applyBorder="1" applyAlignment="1">
      <alignment horizontal="center" wrapText="1"/>
    </xf>
    <xf numFmtId="0" fontId="18" fillId="0" borderId="0" xfId="3" applyFont="1" applyAlignment="1">
      <alignment horizontal="left" wrapText="1"/>
    </xf>
    <xf numFmtId="0" fontId="18" fillId="0" borderId="0" xfId="3" applyFont="1" applyAlignment="1">
      <alignment horizontal="center" wrapText="1"/>
    </xf>
    <xf numFmtId="9" fontId="18" fillId="0" borderId="0" xfId="3" applyNumberFormat="1" applyFont="1" applyAlignment="1">
      <alignment wrapText="1"/>
    </xf>
    <xf numFmtId="0" fontId="17" fillId="0" borderId="0" xfId="3" applyFont="1" applyAlignment="1">
      <alignment wrapText="1"/>
    </xf>
    <xf numFmtId="0" fontId="17" fillId="0" borderId="0" xfId="3" applyFont="1" applyAlignment="1">
      <alignment horizontal="center" wrapText="1"/>
    </xf>
    <xf numFmtId="0" fontId="19" fillId="0" borderId="0" xfId="3" applyFont="1" applyAlignment="1">
      <alignment horizontal="center" wrapText="1"/>
    </xf>
    <xf numFmtId="0" fontId="20" fillId="0" borderId="0" xfId="3" applyFont="1" applyBorder="1" applyAlignment="1">
      <alignment horizontal="center" wrapText="1"/>
    </xf>
    <xf numFmtId="0" fontId="17" fillId="0" borderId="0" xfId="3" applyFont="1" applyBorder="1" applyAlignment="1">
      <alignment wrapText="1"/>
    </xf>
    <xf numFmtId="0" fontId="17" fillId="0" borderId="0" xfId="3" applyFont="1" applyBorder="1" applyAlignment="1">
      <alignment horizontal="center" wrapText="1"/>
    </xf>
    <xf numFmtId="0" fontId="16" fillId="0" borderId="0" xfId="3" applyBorder="1" applyAlignment="1">
      <alignment wrapText="1"/>
    </xf>
    <xf numFmtId="0" fontId="21" fillId="0" borderId="15" xfId="3" applyFont="1" applyBorder="1" applyAlignment="1">
      <alignment horizontal="center" vertical="center" wrapText="1"/>
    </xf>
    <xf numFmtId="0" fontId="22" fillId="0" borderId="15" xfId="3" applyFont="1" applyBorder="1" applyAlignment="1">
      <alignment horizontal="center" vertical="center" wrapText="1"/>
    </xf>
    <xf numFmtId="0" fontId="16" fillId="0" borderId="15" xfId="3" applyFont="1" applyBorder="1" applyAlignment="1">
      <alignment vertical="center" wrapText="1"/>
    </xf>
    <xf numFmtId="0" fontId="16" fillId="0" borderId="15" xfId="3" applyFont="1" applyBorder="1" applyAlignment="1">
      <alignment horizontal="center" vertical="center" wrapText="1"/>
    </xf>
    <xf numFmtId="0" fontId="16" fillId="0" borderId="15" xfId="3" applyBorder="1" applyAlignment="1">
      <alignment vertical="center" wrapText="1"/>
    </xf>
    <xf numFmtId="0" fontId="16" fillId="0" borderId="15" xfId="3" applyBorder="1" applyAlignment="1">
      <alignment horizontal="center" vertical="center" wrapText="1"/>
    </xf>
    <xf numFmtId="0" fontId="16" fillId="0" borderId="15" xfId="3" applyFont="1" applyBorder="1" applyAlignment="1">
      <alignment horizontal="justify" vertical="center" wrapText="1"/>
    </xf>
    <xf numFmtId="0" fontId="24" fillId="0" borderId="15" xfId="3" applyFont="1" applyBorder="1" applyAlignment="1">
      <alignment horizontal="justify" vertical="center" wrapText="1"/>
    </xf>
    <xf numFmtId="0" fontId="16" fillId="0" borderId="15" xfId="3" applyBorder="1" applyAlignment="1">
      <alignment horizontal="justify" vertical="center" wrapText="1"/>
    </xf>
    <xf numFmtId="0" fontId="16" fillId="0" borderId="15" xfId="3" applyBorder="1" applyAlignment="1">
      <alignment horizontal="left" vertical="top" wrapText="1"/>
    </xf>
    <xf numFmtId="0" fontId="16" fillId="0" borderId="15" xfId="3" applyFont="1" applyBorder="1" applyAlignment="1">
      <alignment horizontal="center" vertical="center"/>
    </xf>
    <xf numFmtId="0" fontId="25" fillId="0" borderId="15" xfId="3" applyFont="1" applyBorder="1" applyAlignment="1">
      <alignment wrapText="1"/>
    </xf>
    <xf numFmtId="0" fontId="16" fillId="0" borderId="15" xfId="3" applyFont="1" applyBorder="1" applyAlignment="1">
      <alignment horizontal="center" wrapText="1"/>
    </xf>
    <xf numFmtId="0" fontId="16" fillId="0" borderId="15" xfId="3" applyBorder="1" applyAlignment="1">
      <alignment horizontal="center" wrapText="1"/>
    </xf>
    <xf numFmtId="0" fontId="16" fillId="0" borderId="15" xfId="3" applyFont="1" applyBorder="1" applyAlignment="1">
      <alignment wrapText="1"/>
    </xf>
    <xf numFmtId="0" fontId="24" fillId="0" borderId="15" xfId="3" applyFont="1" applyBorder="1" applyAlignment="1">
      <alignment horizontal="left" vertical="center" wrapText="1"/>
    </xf>
    <xf numFmtId="0" fontId="25" fillId="0" borderId="15" xfId="3" applyFont="1" applyBorder="1" applyAlignment="1">
      <alignment horizontal="justify" wrapText="1"/>
    </xf>
    <xf numFmtId="0" fontId="16" fillId="0" borderId="15" xfId="3" applyFont="1" applyBorder="1" applyAlignment="1">
      <alignment horizontal="left" vertical="center" wrapText="1"/>
    </xf>
    <xf numFmtId="0" fontId="16" fillId="0" borderId="15" xfId="3" applyBorder="1" applyAlignment="1">
      <alignment horizontal="left" vertical="center" wrapText="1"/>
    </xf>
    <xf numFmtId="0" fontId="21" fillId="0" borderId="15" xfId="3" applyFont="1" applyBorder="1" applyAlignment="1">
      <alignment horizontal="left" vertical="center" wrapText="1"/>
    </xf>
    <xf numFmtId="0" fontId="24" fillId="0" borderId="15" xfId="3" applyFont="1" applyBorder="1" applyAlignment="1">
      <alignment horizontal="center" vertical="center" wrapText="1"/>
    </xf>
    <xf numFmtId="0" fontId="21" fillId="0" borderId="15" xfId="3" applyFont="1" applyBorder="1" applyAlignment="1">
      <alignment horizontal="center" vertical="top" wrapText="1"/>
    </xf>
    <xf numFmtId="0" fontId="7" fillId="2" borderId="16" xfId="1" applyFill="1" applyBorder="1" applyAlignment="1">
      <alignment horizontal="center" vertical="center"/>
    </xf>
    <xf numFmtId="0" fontId="7" fillId="0" borderId="15" xfId="1" applyBorder="1" applyAlignment="1">
      <alignment horizontal="center" vertical="center"/>
    </xf>
    <xf numFmtId="164" fontId="8" fillId="0" borderId="10" xfId="2" applyNumberFormat="1" applyFont="1" applyFill="1" applyBorder="1" applyAlignment="1">
      <alignment horizontal="right" vertical="center"/>
    </xf>
    <xf numFmtId="164" fontId="13" fillId="0" borderId="10" xfId="2" applyNumberFormat="1" applyFont="1" applyFill="1" applyBorder="1" applyAlignment="1">
      <alignment horizontal="right" vertical="center"/>
    </xf>
    <xf numFmtId="164" fontId="14" fillId="0" borderId="10" xfId="2" applyNumberFormat="1" applyFont="1" applyFill="1" applyBorder="1" applyAlignment="1">
      <alignment horizontal="right" vertical="center"/>
    </xf>
    <xf numFmtId="164" fontId="8" fillId="3" borderId="11" xfId="2" applyNumberFormat="1" applyFont="1" applyFill="1" applyBorder="1" applyAlignment="1">
      <alignment horizontal="right" vertical="center"/>
    </xf>
    <xf numFmtId="0" fontId="7" fillId="0" borderId="15" xfId="1" applyBorder="1" applyAlignment="1">
      <alignment vertical="center"/>
    </xf>
    <xf numFmtId="0" fontId="7" fillId="3" borderId="0" xfId="1" applyFill="1" applyBorder="1" applyAlignment="1">
      <alignment vertical="center"/>
    </xf>
    <xf numFmtId="0" fontId="11" fillId="0" borderId="6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/>
    </xf>
    <xf numFmtId="0" fontId="7" fillId="0" borderId="0" xfId="1" applyBorder="1" applyAlignment="1">
      <alignment horizontal="center"/>
    </xf>
    <xf numFmtId="0" fontId="7" fillId="0" borderId="7" xfId="1" applyBorder="1" applyAlignment="1">
      <alignment horizontal="center"/>
    </xf>
    <xf numFmtId="164" fontId="0" fillId="0" borderId="3" xfId="2" applyNumberFormat="1" applyFont="1" applyBorder="1" applyAlignment="1">
      <alignment horizontal="center" vertical="center"/>
    </xf>
    <xf numFmtId="164" fontId="0" fillId="0" borderId="5" xfId="2" applyNumberFormat="1" applyFont="1" applyBorder="1" applyAlignment="1">
      <alignment horizontal="center" vertical="center"/>
    </xf>
    <xf numFmtId="164" fontId="7" fillId="0" borderId="2" xfId="2" applyNumberFormat="1" applyFont="1" applyBorder="1" applyAlignment="1">
      <alignment horizontal="right" vertical="center"/>
    </xf>
    <xf numFmtId="164" fontId="0" fillId="0" borderId="9" xfId="2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8" fillId="0" borderId="0" xfId="3" applyFont="1" applyAlignment="1">
      <alignment horizontal="center" wrapText="1"/>
    </xf>
    <xf numFmtId="0" fontId="17" fillId="0" borderId="0" xfId="3" applyFont="1" applyAlignment="1">
      <alignment horizontal="center" wrapText="1"/>
    </xf>
    <xf numFmtId="0" fontId="19" fillId="0" borderId="0" xfId="3" applyFont="1" applyAlignment="1">
      <alignment horizontal="left" wrapText="1"/>
    </xf>
    <xf numFmtId="0" fontId="19" fillId="0" borderId="0" xfId="3" applyFont="1" applyAlignment="1">
      <alignment horizontal="center" wrapText="1"/>
    </xf>
    <xf numFmtId="0" fontId="20" fillId="0" borderId="2" xfId="3" applyFont="1" applyBorder="1" applyAlignment="1">
      <alignment horizontal="center" wrapText="1"/>
    </xf>
    <xf numFmtId="0" fontId="17" fillId="0" borderId="1" xfId="3" applyFont="1" applyBorder="1" applyAlignment="1">
      <alignment wrapText="1"/>
    </xf>
    <xf numFmtId="0" fontId="24" fillId="0" borderId="15" xfId="3" applyFont="1" applyBorder="1" applyAlignment="1">
      <alignment horizontal="center" vertical="center" wrapText="1"/>
    </xf>
  </cellXfs>
  <cellStyles count="4">
    <cellStyle name="Ezres 2" xfId="2"/>
    <cellStyle name="Normál" xfId="0" builtinId="0"/>
    <cellStyle name="Normál 2" xfId="1"/>
    <cellStyle name="Normá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EENAS\Zoli%20Dokument\GAV-ART\&#193;llatpark%20L&#225;togat&#243;%20centrum%202017\jav&#237;tott%20k&#246;lts&#233;gvet&#233;sek\Ny&#237;regyh&#225;za,%20&#193;llatpark%20-%20H&#243;p&#225;rduc%20kifut&#243;%20&#193;RAZATLAN%20stati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radék"/>
      <sheetName val="Összesítő"/>
      <sheetName val="Zsaluzás és állványozás"/>
      <sheetName val="Irtás, föld- és sziklamunka"/>
      <sheetName val="Síkalapozás"/>
      <sheetName val="Mélyalapozás"/>
      <sheetName val="Helyszíni beton és vasbeton mun"/>
      <sheetName val="Előregyártott épületszerkezeti "/>
      <sheetName val="Fém- és könnyű épületszerkezet "/>
    </sheetNames>
    <sheetDataSet>
      <sheetData sheetId="0" refreshError="1"/>
      <sheetData sheetId="1">
        <row r="2">
          <cell r="B2">
            <v>0</v>
          </cell>
          <cell r="C2">
            <v>0</v>
          </cell>
        </row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>
            <v>0</v>
          </cell>
          <cell r="C6">
            <v>0</v>
          </cell>
        </row>
        <row r="7">
          <cell r="B7">
            <v>0</v>
          </cell>
          <cell r="C7">
            <v>0</v>
          </cell>
        </row>
        <row r="8">
          <cell r="B8">
            <v>0</v>
          </cell>
          <cell r="C8">
            <v>0</v>
          </cell>
        </row>
      </sheetData>
      <sheetData sheetId="2">
        <row r="22">
          <cell r="H22">
            <v>0</v>
          </cell>
        </row>
      </sheetData>
      <sheetData sheetId="3">
        <row r="8">
          <cell r="H8">
            <v>0</v>
          </cell>
          <cell r="I8">
            <v>0</v>
          </cell>
        </row>
      </sheetData>
      <sheetData sheetId="4">
        <row r="4">
          <cell r="H4">
            <v>0</v>
          </cell>
        </row>
      </sheetData>
      <sheetData sheetId="5">
        <row r="8">
          <cell r="H8">
            <v>0</v>
          </cell>
        </row>
      </sheetData>
      <sheetData sheetId="6">
        <row r="22">
          <cell r="H22">
            <v>0</v>
          </cell>
        </row>
      </sheetData>
      <sheetData sheetId="7">
        <row r="6">
          <cell r="H6">
            <v>0</v>
          </cell>
        </row>
      </sheetData>
      <sheetData sheetId="8">
        <row r="4">
          <cell r="H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showWhiteSpace="0" view="pageLayout" zoomScaleSheetLayoutView="100" workbookViewId="0">
      <selection activeCell="C18" sqref="C18"/>
    </sheetView>
  </sheetViews>
  <sheetFormatPr defaultRowHeight="12.75" x14ac:dyDescent="0.2"/>
  <cols>
    <col min="1" max="1" width="4.140625" style="67" customWidth="1"/>
    <col min="2" max="2" width="29" style="26" customWidth="1"/>
    <col min="3" max="3" width="17.5703125" style="68" customWidth="1"/>
    <col min="4" max="4" width="17.28515625" style="68" bestFit="1" customWidth="1"/>
    <col min="5" max="5" width="18.5703125" style="68" customWidth="1"/>
    <col min="6" max="6" width="14.7109375" style="26" bestFit="1" customWidth="1"/>
    <col min="7" max="16384" width="9.140625" style="26"/>
  </cols>
  <sheetData>
    <row r="1" spans="1:5" x14ac:dyDescent="0.2">
      <c r="A1" s="22" t="s">
        <v>139</v>
      </c>
      <c r="B1" s="23"/>
      <c r="C1" s="24"/>
      <c r="D1" s="24"/>
      <c r="E1" s="25"/>
    </row>
    <row r="2" spans="1:5" ht="15.75" x14ac:dyDescent="0.2">
      <c r="A2" s="27" t="s">
        <v>140</v>
      </c>
      <c r="B2" s="28"/>
      <c r="C2" s="29"/>
      <c r="D2" s="29"/>
      <c r="E2" s="30"/>
    </row>
    <row r="3" spans="1:5" ht="15.75" x14ac:dyDescent="0.2">
      <c r="A3" s="31" t="s">
        <v>120</v>
      </c>
      <c r="B3" s="28"/>
      <c r="C3" s="29"/>
      <c r="D3" s="29"/>
      <c r="E3" s="30"/>
    </row>
    <row r="4" spans="1:5" ht="15" x14ac:dyDescent="0.2">
      <c r="A4" s="32" t="s">
        <v>141</v>
      </c>
      <c r="B4" s="33"/>
      <c r="C4" s="29"/>
      <c r="D4" s="29"/>
      <c r="E4" s="30"/>
    </row>
    <row r="5" spans="1:5" ht="15.75" x14ac:dyDescent="0.2">
      <c r="A5" s="31" t="s">
        <v>125</v>
      </c>
      <c r="B5" s="28"/>
      <c r="C5" s="29"/>
      <c r="D5" s="29"/>
      <c r="E5" s="30"/>
    </row>
    <row r="6" spans="1:5" ht="47.25" customHeight="1" x14ac:dyDescent="0.2">
      <c r="A6" s="120" t="s">
        <v>142</v>
      </c>
      <c r="B6" s="121"/>
      <c r="C6" s="121"/>
      <c r="D6" s="121"/>
      <c r="E6" s="122"/>
    </row>
    <row r="7" spans="1:5" ht="15.75" x14ac:dyDescent="0.2">
      <c r="A7" s="27" t="s">
        <v>143</v>
      </c>
      <c r="B7" s="28"/>
      <c r="C7" s="29"/>
      <c r="D7" s="29"/>
      <c r="E7" s="30"/>
    </row>
    <row r="8" spans="1:5" ht="15.75" x14ac:dyDescent="0.2">
      <c r="A8" s="34"/>
      <c r="B8" s="35"/>
      <c r="C8" s="36"/>
      <c r="D8" s="36"/>
      <c r="E8" s="37"/>
    </row>
    <row r="9" spans="1:5" x14ac:dyDescent="0.2">
      <c r="A9" s="123" t="s">
        <v>144</v>
      </c>
      <c r="B9" s="124"/>
      <c r="C9" s="124"/>
      <c r="D9" s="124"/>
      <c r="E9" s="125"/>
    </row>
    <row r="10" spans="1:5" ht="22.35" customHeight="1" x14ac:dyDescent="0.2">
      <c r="A10" s="38" t="s">
        <v>145</v>
      </c>
      <c r="B10" s="28"/>
      <c r="C10" s="29"/>
      <c r="D10" s="29"/>
      <c r="E10" s="30"/>
    </row>
    <row r="11" spans="1:5" ht="22.35" customHeight="1" x14ac:dyDescent="0.2">
      <c r="A11" s="39" t="s">
        <v>146</v>
      </c>
      <c r="B11" s="40" t="s">
        <v>147</v>
      </c>
      <c r="C11" s="41" t="s">
        <v>148</v>
      </c>
      <c r="D11" s="42" t="s">
        <v>149</v>
      </c>
      <c r="E11" s="43" t="s">
        <v>150</v>
      </c>
    </row>
    <row r="12" spans="1:5" s="49" customFormat="1" ht="22.5" customHeight="1" x14ac:dyDescent="0.25">
      <c r="A12" s="44">
        <v>1</v>
      </c>
      <c r="B12" s="45" t="s">
        <v>151</v>
      </c>
      <c r="C12" s="46">
        <f>'1. ÉPÍTÉSZ Záradék'!C25:D25</f>
        <v>0</v>
      </c>
      <c r="D12" s="47">
        <f>C12*0.27</f>
        <v>0</v>
      </c>
      <c r="E12" s="48">
        <f>C12+D12</f>
        <v>0</v>
      </c>
    </row>
    <row r="13" spans="1:5" s="49" customFormat="1" ht="22.5" customHeight="1" x14ac:dyDescent="0.25">
      <c r="A13" s="113">
        <v>2</v>
      </c>
      <c r="B13" s="118" t="s">
        <v>152</v>
      </c>
      <c r="C13" s="114">
        <f>'2 STATIKA Záradék'!C26:D26</f>
        <v>0</v>
      </c>
      <c r="D13" s="115">
        <f>C13*0.27</f>
        <v>0</v>
      </c>
      <c r="E13" s="116">
        <f>C13+D13</f>
        <v>0</v>
      </c>
    </row>
    <row r="14" spans="1:5" s="49" customFormat="1" ht="21.75" customHeight="1" thickBot="1" x14ac:dyDescent="0.3">
      <c r="A14" s="112">
        <v>3</v>
      </c>
      <c r="B14" s="119" t="s">
        <v>243</v>
      </c>
      <c r="C14" s="117">
        <f>'3. ELEKTROMOS Fedlap'!D27</f>
        <v>0</v>
      </c>
      <c r="D14" s="50">
        <f>C14*0.27</f>
        <v>0</v>
      </c>
      <c r="E14" s="51">
        <f>C14+D14</f>
        <v>0</v>
      </c>
    </row>
    <row r="15" spans="1:5" ht="4.5" customHeight="1" x14ac:dyDescent="0.2">
      <c r="A15" s="52"/>
      <c r="B15" s="53"/>
      <c r="C15" s="54"/>
      <c r="D15" s="55"/>
      <c r="E15" s="56"/>
    </row>
    <row r="16" spans="1:5" s="60" customFormat="1" ht="15.95" customHeight="1" x14ac:dyDescent="0.2">
      <c r="A16" s="38" t="s">
        <v>153</v>
      </c>
      <c r="B16" s="57"/>
      <c r="C16" s="58">
        <f>SUM(C12:C14)</f>
        <v>0</v>
      </c>
      <c r="D16" s="58">
        <f>SUM(D12:D14)</f>
        <v>0</v>
      </c>
      <c r="E16" s="59">
        <f>SUM(E12:E14)</f>
        <v>0</v>
      </c>
    </row>
    <row r="17" spans="1:5" s="60" customFormat="1" ht="15.95" customHeight="1" x14ac:dyDescent="0.2">
      <c r="A17" s="38"/>
      <c r="B17" s="57"/>
      <c r="C17" s="58"/>
      <c r="D17" s="58"/>
      <c r="E17" s="59"/>
    </row>
    <row r="18" spans="1:5" ht="15.95" customHeight="1" x14ac:dyDescent="0.2">
      <c r="A18" s="61"/>
      <c r="B18" s="28"/>
      <c r="C18" s="29"/>
      <c r="D18" s="29"/>
      <c r="E18" s="30"/>
    </row>
    <row r="19" spans="1:5" ht="25.5" customHeight="1" x14ac:dyDescent="0.2">
      <c r="A19" s="38"/>
      <c r="B19" s="28"/>
      <c r="C19" s="58"/>
      <c r="D19" s="29"/>
      <c r="E19" s="59"/>
    </row>
    <row r="20" spans="1:5" ht="18.75" customHeight="1" x14ac:dyDescent="0.2">
      <c r="A20" s="38"/>
      <c r="B20" s="28"/>
      <c r="C20" s="58"/>
      <c r="D20" s="29"/>
      <c r="E20" s="59"/>
    </row>
    <row r="21" spans="1:5" x14ac:dyDescent="0.2">
      <c r="A21" s="62" t="s">
        <v>285</v>
      </c>
      <c r="B21" s="28"/>
      <c r="C21" s="29"/>
      <c r="D21" s="63"/>
      <c r="E21" s="64"/>
    </row>
    <row r="22" spans="1:5" ht="15" x14ac:dyDescent="0.2">
      <c r="A22" s="61"/>
      <c r="B22" s="28"/>
      <c r="C22" s="29"/>
      <c r="D22" s="126" t="s">
        <v>154</v>
      </c>
      <c r="E22" s="127"/>
    </row>
    <row r="23" spans="1:5" ht="15" x14ac:dyDescent="0.2">
      <c r="A23" s="65"/>
      <c r="B23" s="66"/>
      <c r="C23" s="63"/>
      <c r="D23" s="128"/>
      <c r="E23" s="129"/>
    </row>
  </sheetData>
  <mergeCells count="4">
    <mergeCell ref="A6:E6"/>
    <mergeCell ref="A9:E9"/>
    <mergeCell ref="D22:E22"/>
    <mergeCell ref="D23:E23"/>
  </mergeCells>
  <pageMargins left="0.78740157480314965" right="0.59055118110236227" top="0.54166666666666663" bottom="0.78740157480314965" header="0.51181102362204722" footer="0.51181102362204722"/>
  <pageSetup paperSize="9" orientation="portrait" horizontalDpi="360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/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4" x14ac:dyDescent="0.25">
      <c r="A2" s="8">
        <v>1</v>
      </c>
      <c r="B2" s="1" t="s">
        <v>46</v>
      </c>
      <c r="C2" s="2" t="s">
        <v>57</v>
      </c>
      <c r="D2" s="6">
        <v>123</v>
      </c>
      <c r="E2" s="1" t="s">
        <v>18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ht="25.5" x14ac:dyDescent="0.25">
      <c r="A4" s="8">
        <v>2</v>
      </c>
      <c r="B4" s="1" t="s">
        <v>47</v>
      </c>
      <c r="C4" s="2" t="s">
        <v>48</v>
      </c>
      <c r="D4" s="6">
        <v>5</v>
      </c>
      <c r="E4" s="1" t="s">
        <v>13</v>
      </c>
      <c r="F4" s="6">
        <v>0</v>
      </c>
      <c r="G4" s="6">
        <v>0</v>
      </c>
      <c r="H4" s="6">
        <f>ROUND(D4*F4, 0)</f>
        <v>0</v>
      </c>
      <c r="I4" s="6">
        <f>ROUND(D4*G4, 0)</f>
        <v>0</v>
      </c>
    </row>
    <row r="6" spans="1:9" x14ac:dyDescent="0.25">
      <c r="A6" s="8">
        <v>3</v>
      </c>
      <c r="B6" s="1" t="s">
        <v>49</v>
      </c>
      <c r="C6" s="2" t="s">
        <v>50</v>
      </c>
      <c r="D6" s="6">
        <v>60</v>
      </c>
      <c r="E6" s="1" t="s">
        <v>18</v>
      </c>
      <c r="F6" s="6">
        <v>0</v>
      </c>
      <c r="G6" s="6">
        <v>0</v>
      </c>
      <c r="H6" s="6">
        <f>ROUND(D6*F6, 0)</f>
        <v>0</v>
      </c>
      <c r="I6" s="6">
        <f>ROUND(D6*G6, 0)</f>
        <v>0</v>
      </c>
    </row>
    <row r="8" spans="1:9" ht="51" x14ac:dyDescent="0.25">
      <c r="A8" s="8">
        <v>4</v>
      </c>
      <c r="B8" s="1" t="s">
        <v>51</v>
      </c>
      <c r="C8" s="2" t="s">
        <v>52</v>
      </c>
      <c r="D8" s="6">
        <v>63</v>
      </c>
      <c r="E8" s="1" t="s">
        <v>18</v>
      </c>
      <c r="F8" s="6">
        <v>0</v>
      </c>
      <c r="G8" s="6">
        <v>0</v>
      </c>
      <c r="H8" s="6">
        <f>ROUND(D8*F8, 0)</f>
        <v>0</v>
      </c>
      <c r="I8" s="6">
        <f>ROUND(D8*G8, 0)</f>
        <v>0</v>
      </c>
    </row>
    <row r="10" spans="1:9" ht="38.25" x14ac:dyDescent="0.25">
      <c r="A10" s="8">
        <v>5</v>
      </c>
      <c r="B10" s="1" t="s">
        <v>53</v>
      </c>
      <c r="C10" s="2" t="s">
        <v>54</v>
      </c>
      <c r="D10" s="6">
        <v>253.2</v>
      </c>
      <c r="E10" s="1" t="s">
        <v>18</v>
      </c>
      <c r="F10" s="6">
        <v>0</v>
      </c>
      <c r="G10" s="6">
        <v>0</v>
      </c>
      <c r="H10" s="6">
        <f>ROUND(D10*F10, 0)</f>
        <v>0</v>
      </c>
      <c r="I10" s="6">
        <f>ROUND(D10*G10, 0)</f>
        <v>0</v>
      </c>
    </row>
    <row r="12" spans="1:9" ht="51" x14ac:dyDescent="0.25">
      <c r="A12" s="8">
        <v>6</v>
      </c>
      <c r="B12" s="1" t="s">
        <v>55</v>
      </c>
      <c r="C12" s="2" t="s">
        <v>56</v>
      </c>
      <c r="D12" s="6">
        <v>34.799999999999997</v>
      </c>
      <c r="E12" s="1" t="s">
        <v>18</v>
      </c>
      <c r="F12" s="6">
        <v>0</v>
      </c>
      <c r="G12" s="6">
        <v>0</v>
      </c>
      <c r="H12" s="6">
        <f>ROUND(D12*F12, 0)</f>
        <v>0</v>
      </c>
      <c r="I12" s="6">
        <f>ROUND(D12*G12, 0)</f>
        <v>0</v>
      </c>
    </row>
    <row r="14" spans="1:9" s="9" customFormat="1" x14ac:dyDescent="0.25">
      <c r="A14" s="7"/>
      <c r="B14" s="3"/>
      <c r="C14" s="3" t="s">
        <v>15</v>
      </c>
      <c r="D14" s="5"/>
      <c r="E14" s="3"/>
      <c r="F14" s="5"/>
      <c r="G14" s="5"/>
      <c r="H14" s="5">
        <f>ROUND(SUM(H2:H13),0)</f>
        <v>0</v>
      </c>
      <c r="I14" s="5">
        <f>ROUND(SUM(I2:I13),0)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Ácsmunka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/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 x14ac:dyDescent="0.25">
      <c r="A2" s="8">
        <v>1</v>
      </c>
      <c r="B2" s="1" t="s">
        <v>59</v>
      </c>
      <c r="C2" s="2" t="s">
        <v>60</v>
      </c>
      <c r="D2" s="6">
        <v>240</v>
      </c>
      <c r="E2" s="1" t="s">
        <v>18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ht="51" x14ac:dyDescent="0.25">
      <c r="A4" s="8">
        <v>2</v>
      </c>
      <c r="B4" s="1" t="s">
        <v>61</v>
      </c>
      <c r="C4" s="2" t="s">
        <v>62</v>
      </c>
      <c r="D4" s="6">
        <v>70</v>
      </c>
      <c r="E4" s="1" t="s">
        <v>18</v>
      </c>
      <c r="F4" s="6">
        <v>0</v>
      </c>
      <c r="G4" s="6">
        <v>0</v>
      </c>
      <c r="H4" s="6">
        <f>ROUND(D4*F4, 0)</f>
        <v>0</v>
      </c>
      <c r="I4" s="6">
        <f>ROUND(D4*G4, 0)</f>
        <v>0</v>
      </c>
    </row>
    <row r="6" spans="1:9" ht="76.5" x14ac:dyDescent="0.25">
      <c r="A6" s="8">
        <v>3</v>
      </c>
      <c r="B6" s="1" t="s">
        <v>63</v>
      </c>
      <c r="C6" s="2" t="s">
        <v>64</v>
      </c>
      <c r="D6" s="6">
        <v>655</v>
      </c>
      <c r="E6" s="1" t="s">
        <v>18</v>
      </c>
      <c r="F6" s="6">
        <v>0</v>
      </c>
      <c r="G6" s="6">
        <v>0</v>
      </c>
      <c r="H6" s="6">
        <f>ROUND(D6*F6, 0)</f>
        <v>0</v>
      </c>
      <c r="I6" s="6">
        <f>ROUND(D6*G6, 0)</f>
        <v>0</v>
      </c>
    </row>
    <row r="8" spans="1:9" ht="38.25" x14ac:dyDescent="0.25">
      <c r="A8" s="8">
        <v>4</v>
      </c>
      <c r="B8" s="1" t="s">
        <v>65</v>
      </c>
      <c r="C8" s="2" t="s">
        <v>66</v>
      </c>
      <c r="D8" s="6">
        <v>585</v>
      </c>
      <c r="E8" s="1" t="s">
        <v>18</v>
      </c>
      <c r="F8" s="6">
        <v>0</v>
      </c>
      <c r="G8" s="6">
        <v>0</v>
      </c>
      <c r="H8" s="6">
        <f>ROUND(D8*F8, 0)</f>
        <v>0</v>
      </c>
      <c r="I8" s="6">
        <f>ROUND(D8*G8, 0)</f>
        <v>0</v>
      </c>
    </row>
    <row r="10" spans="1:9" s="9" customFormat="1" x14ac:dyDescent="0.25">
      <c r="A10" s="7"/>
      <c r="B10" s="3"/>
      <c r="C10" s="3" t="s">
        <v>15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Vakolás és rabicolás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/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 x14ac:dyDescent="0.25">
      <c r="A2" s="8">
        <v>1</v>
      </c>
      <c r="B2" s="1" t="s">
        <v>68</v>
      </c>
      <c r="C2" s="2" t="s">
        <v>69</v>
      </c>
      <c r="D2" s="6">
        <v>45.2</v>
      </c>
      <c r="E2" s="1" t="s">
        <v>18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s="9" customFormat="1" x14ac:dyDescent="0.2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Hideg- és melegburkolatok készítése, aljzat előkészítés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/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4" x14ac:dyDescent="0.25">
      <c r="A2" s="8">
        <v>1</v>
      </c>
      <c r="B2" s="1" t="s">
        <v>71</v>
      </c>
      <c r="C2" s="2" t="s">
        <v>81</v>
      </c>
      <c r="D2" s="6">
        <v>60</v>
      </c>
      <c r="E2" s="1" t="s">
        <v>18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ht="63.75" x14ac:dyDescent="0.25">
      <c r="A4" s="8">
        <v>2</v>
      </c>
      <c r="B4" s="1" t="s">
        <v>72</v>
      </c>
      <c r="C4" s="2" t="s">
        <v>74</v>
      </c>
      <c r="D4" s="6">
        <v>10</v>
      </c>
      <c r="E4" s="1" t="s">
        <v>73</v>
      </c>
      <c r="F4" s="6">
        <v>0</v>
      </c>
      <c r="G4" s="6">
        <v>0</v>
      </c>
      <c r="H4" s="6">
        <f>ROUND(D4*F4, 0)</f>
        <v>0</v>
      </c>
      <c r="I4" s="6">
        <f>ROUND(D4*G4, 0)</f>
        <v>0</v>
      </c>
    </row>
    <row r="6" spans="1:9" ht="51" x14ac:dyDescent="0.25">
      <c r="A6" s="8">
        <v>3</v>
      </c>
      <c r="B6" s="1" t="s">
        <v>75</v>
      </c>
      <c r="C6" s="2" t="s">
        <v>76</v>
      </c>
      <c r="D6" s="6">
        <v>3.5</v>
      </c>
      <c r="E6" s="1" t="s">
        <v>73</v>
      </c>
      <c r="F6" s="6">
        <v>0</v>
      </c>
      <c r="G6" s="6">
        <v>0</v>
      </c>
      <c r="H6" s="6">
        <f>ROUND(D6*F6, 0)</f>
        <v>0</v>
      </c>
      <c r="I6" s="6">
        <f>ROUND(D6*G6, 0)</f>
        <v>0</v>
      </c>
    </row>
    <row r="8" spans="1:9" ht="63.75" x14ac:dyDescent="0.25">
      <c r="A8" s="8">
        <v>4</v>
      </c>
      <c r="B8" s="1" t="s">
        <v>77</v>
      </c>
      <c r="C8" s="2" t="s">
        <v>78</v>
      </c>
      <c r="D8" s="6">
        <v>22</v>
      </c>
      <c r="E8" s="1" t="s">
        <v>73</v>
      </c>
      <c r="F8" s="6">
        <v>0</v>
      </c>
      <c r="G8" s="6">
        <v>0</v>
      </c>
      <c r="H8" s="6">
        <f>ROUND(D8*F8, 0)</f>
        <v>0</v>
      </c>
      <c r="I8" s="6">
        <f>ROUND(D8*G8, 0)</f>
        <v>0</v>
      </c>
    </row>
    <row r="10" spans="1:9" ht="76.5" x14ac:dyDescent="0.25">
      <c r="A10" s="8">
        <v>5</v>
      </c>
      <c r="B10" s="1" t="s">
        <v>79</v>
      </c>
      <c r="C10" s="2" t="s">
        <v>80</v>
      </c>
      <c r="D10" s="6">
        <v>103.21</v>
      </c>
      <c r="E10" s="1" t="s">
        <v>73</v>
      </c>
      <c r="F10" s="6">
        <v>0</v>
      </c>
      <c r="G10" s="6">
        <v>0</v>
      </c>
      <c r="H10" s="6">
        <f>ROUND(D10*F10, 0)</f>
        <v>0</v>
      </c>
      <c r="I10" s="6">
        <f>ROUND(D10*G10, 0)</f>
        <v>0</v>
      </c>
    </row>
    <row r="12" spans="1:9" s="9" customFormat="1" x14ac:dyDescent="0.25">
      <c r="A12" s="7"/>
      <c r="B12" s="3"/>
      <c r="C12" s="3" t="s">
        <v>15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Bádogozás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/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 x14ac:dyDescent="0.25">
      <c r="A2" s="8">
        <v>1</v>
      </c>
      <c r="B2" s="1" t="s">
        <v>83</v>
      </c>
      <c r="C2" s="2" t="s">
        <v>84</v>
      </c>
      <c r="D2" s="6">
        <v>55.64</v>
      </c>
      <c r="E2" s="1" t="s">
        <v>18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ht="38.25" x14ac:dyDescent="0.25">
      <c r="A4" s="8">
        <v>2</v>
      </c>
      <c r="B4" s="1" t="s">
        <v>85</v>
      </c>
      <c r="C4" s="2" t="s">
        <v>86</v>
      </c>
      <c r="D4" s="6">
        <v>3</v>
      </c>
      <c r="E4" s="1" t="s">
        <v>13</v>
      </c>
      <c r="F4" s="6">
        <v>0</v>
      </c>
      <c r="G4" s="6">
        <v>0</v>
      </c>
      <c r="H4" s="6">
        <f>ROUND(D4*F4, 0)</f>
        <v>0</v>
      </c>
      <c r="I4" s="6">
        <f>ROUND(D4*G4, 0)</f>
        <v>0</v>
      </c>
    </row>
    <row r="6" spans="1:9" ht="38.25" x14ac:dyDescent="0.25">
      <c r="A6" s="8">
        <v>3</v>
      </c>
      <c r="B6" s="1" t="s">
        <v>85</v>
      </c>
      <c r="C6" s="2" t="s">
        <v>87</v>
      </c>
      <c r="D6" s="6">
        <v>2</v>
      </c>
      <c r="E6" s="1" t="s">
        <v>13</v>
      </c>
      <c r="F6" s="6">
        <v>0</v>
      </c>
      <c r="G6" s="6">
        <v>0</v>
      </c>
      <c r="H6" s="6">
        <f>ROUND(D6*F6, 0)</f>
        <v>0</v>
      </c>
      <c r="I6" s="6">
        <f>ROUND(D6*G6, 0)</f>
        <v>0</v>
      </c>
    </row>
    <row r="8" spans="1:9" ht="38.25" x14ac:dyDescent="0.25">
      <c r="A8" s="8">
        <v>4</v>
      </c>
      <c r="B8" s="1" t="s">
        <v>88</v>
      </c>
      <c r="C8" s="2" t="s">
        <v>89</v>
      </c>
      <c r="D8" s="6">
        <v>2</v>
      </c>
      <c r="E8" s="1" t="s">
        <v>13</v>
      </c>
      <c r="F8" s="6">
        <v>0</v>
      </c>
      <c r="G8" s="6">
        <v>0</v>
      </c>
      <c r="H8" s="6">
        <f>ROUND(D8*F8, 0)</f>
        <v>0</v>
      </c>
      <c r="I8" s="6">
        <f>ROUND(D8*G8, 0)</f>
        <v>0</v>
      </c>
    </row>
    <row r="10" spans="1:9" ht="38.25" x14ac:dyDescent="0.25">
      <c r="A10" s="8">
        <v>5</v>
      </c>
      <c r="B10" s="1" t="s">
        <v>90</v>
      </c>
      <c r="C10" s="2" t="s">
        <v>91</v>
      </c>
      <c r="D10" s="6">
        <v>1</v>
      </c>
      <c r="E10" s="1" t="s">
        <v>13</v>
      </c>
      <c r="F10" s="6">
        <v>0</v>
      </c>
      <c r="G10" s="6">
        <v>0</v>
      </c>
      <c r="H10" s="6">
        <f>ROUND(D10*F10, 0)</f>
        <v>0</v>
      </c>
      <c r="I10" s="6">
        <f>ROUND(D10*G10, 0)</f>
        <v>0</v>
      </c>
    </row>
    <row r="12" spans="1:9" ht="38.25" x14ac:dyDescent="0.25">
      <c r="A12" s="8">
        <v>6</v>
      </c>
      <c r="B12" s="1" t="s">
        <v>92</v>
      </c>
      <c r="C12" s="2" t="s">
        <v>93</v>
      </c>
      <c r="D12" s="6">
        <v>1</v>
      </c>
      <c r="E12" s="1" t="s">
        <v>13</v>
      </c>
      <c r="F12" s="6">
        <v>0</v>
      </c>
      <c r="G12" s="6">
        <v>0</v>
      </c>
      <c r="H12" s="6">
        <f>ROUND(D12*F12, 0)</f>
        <v>0</v>
      </c>
      <c r="I12" s="6">
        <f>ROUND(D12*G12, 0)</f>
        <v>0</v>
      </c>
    </row>
    <row r="14" spans="1:9" ht="76.5" x14ac:dyDescent="0.25">
      <c r="A14" s="8">
        <v>7</v>
      </c>
      <c r="B14" s="1" t="s">
        <v>94</v>
      </c>
      <c r="C14" s="2" t="s">
        <v>95</v>
      </c>
      <c r="D14" s="6">
        <v>2</v>
      </c>
      <c r="E14" s="1" t="s">
        <v>13</v>
      </c>
      <c r="F14" s="6">
        <v>0</v>
      </c>
      <c r="G14" s="6">
        <v>0</v>
      </c>
      <c r="H14" s="6">
        <f>ROUND(D14*F14, 0)</f>
        <v>0</v>
      </c>
      <c r="I14" s="6">
        <f>ROUND(D14*G14, 0)</f>
        <v>0</v>
      </c>
    </row>
    <row r="15" spans="1:9" x14ac:dyDescent="0.25">
      <c r="C15" s="2" t="s">
        <v>96</v>
      </c>
    </row>
    <row r="17" spans="1:9" ht="76.5" x14ac:dyDescent="0.25">
      <c r="A17" s="8">
        <v>8</v>
      </c>
      <c r="B17" s="1" t="s">
        <v>94</v>
      </c>
      <c r="C17" s="2" t="s">
        <v>97</v>
      </c>
      <c r="D17" s="6">
        <v>2</v>
      </c>
      <c r="E17" s="1" t="s">
        <v>13</v>
      </c>
      <c r="F17" s="6">
        <v>0</v>
      </c>
      <c r="G17" s="6">
        <v>0</v>
      </c>
      <c r="H17" s="6">
        <f>ROUND(D17*F17, 0)</f>
        <v>0</v>
      </c>
      <c r="I17" s="6">
        <f>ROUND(D17*G17, 0)</f>
        <v>0</v>
      </c>
    </row>
    <row r="18" spans="1:9" x14ac:dyDescent="0.25">
      <c r="C18" s="2" t="s">
        <v>98</v>
      </c>
    </row>
    <row r="20" spans="1:9" ht="76.5" x14ac:dyDescent="0.25">
      <c r="A20" s="8">
        <v>9</v>
      </c>
      <c r="B20" s="1" t="s">
        <v>94</v>
      </c>
      <c r="C20" s="2" t="s">
        <v>99</v>
      </c>
      <c r="D20" s="6">
        <v>2</v>
      </c>
      <c r="E20" s="1" t="s">
        <v>13</v>
      </c>
      <c r="F20" s="6">
        <v>0</v>
      </c>
      <c r="G20" s="6">
        <v>0</v>
      </c>
      <c r="H20" s="6">
        <f>ROUND(D20*F20, 0)</f>
        <v>0</v>
      </c>
      <c r="I20" s="6">
        <f>ROUND(D20*G20, 0)</f>
        <v>0</v>
      </c>
    </row>
    <row r="21" spans="1:9" x14ac:dyDescent="0.25">
      <c r="C21" s="2" t="s">
        <v>100</v>
      </c>
    </row>
    <row r="23" spans="1:9" ht="51" x14ac:dyDescent="0.25">
      <c r="A23" s="8">
        <v>10</v>
      </c>
      <c r="B23" s="1" t="s">
        <v>101</v>
      </c>
      <c r="C23" s="2" t="s">
        <v>102</v>
      </c>
      <c r="D23" s="6">
        <v>1</v>
      </c>
      <c r="E23" s="1" t="s">
        <v>13</v>
      </c>
      <c r="F23" s="6">
        <v>0</v>
      </c>
      <c r="G23" s="6">
        <v>0</v>
      </c>
      <c r="H23" s="6">
        <f>ROUND(D23*F23, 0)</f>
        <v>0</v>
      </c>
      <c r="I23" s="6">
        <f>ROUND(D23*G23, 0)</f>
        <v>0</v>
      </c>
    </row>
    <row r="25" spans="1:9" ht="63.75" x14ac:dyDescent="0.25">
      <c r="A25" s="8">
        <v>11</v>
      </c>
      <c r="B25" s="1" t="s">
        <v>101</v>
      </c>
      <c r="C25" s="2" t="s">
        <v>103</v>
      </c>
      <c r="D25" s="6">
        <v>1</v>
      </c>
      <c r="E25" s="1" t="s">
        <v>13</v>
      </c>
      <c r="F25" s="6">
        <v>0</v>
      </c>
      <c r="G25" s="6">
        <v>0</v>
      </c>
      <c r="H25" s="6">
        <f>ROUND(D25*F25, 0)</f>
        <v>0</v>
      </c>
      <c r="I25" s="6">
        <f>ROUND(D25*G25, 0)</f>
        <v>0</v>
      </c>
    </row>
    <row r="27" spans="1:9" ht="38.25" x14ac:dyDescent="0.25">
      <c r="A27" s="8">
        <v>12</v>
      </c>
      <c r="B27" s="1" t="s">
        <v>101</v>
      </c>
      <c r="C27" s="2" t="s">
        <v>104</v>
      </c>
      <c r="D27" s="6">
        <v>1</v>
      </c>
      <c r="E27" s="1" t="s">
        <v>13</v>
      </c>
      <c r="F27" s="6">
        <v>0</v>
      </c>
      <c r="G27" s="6">
        <v>0</v>
      </c>
      <c r="H27" s="6">
        <f>ROUND(D27*F27, 0)</f>
        <v>0</v>
      </c>
      <c r="I27" s="6">
        <f>ROUND(D27*G27, 0)</f>
        <v>0</v>
      </c>
    </row>
    <row r="29" spans="1:9" s="9" customFormat="1" x14ac:dyDescent="0.25">
      <c r="A29" s="7"/>
      <c r="B29" s="3"/>
      <c r="C29" s="3" t="s">
        <v>15</v>
      </c>
      <c r="D29" s="5"/>
      <c r="E29" s="3"/>
      <c r="F29" s="5"/>
      <c r="G29" s="5"/>
      <c r="H29" s="5">
        <f>ROUND(SUM(H2:H28),0)</f>
        <v>0</v>
      </c>
      <c r="I29" s="5">
        <f>ROUND(SUM(I2:I28),0)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Fém nyílászáró és épületlakatos-szerkezet elhelyezése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/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 x14ac:dyDescent="0.25">
      <c r="A2" s="8">
        <v>1</v>
      </c>
      <c r="B2" s="1" t="s">
        <v>106</v>
      </c>
      <c r="C2" s="2" t="s">
        <v>107</v>
      </c>
      <c r="D2" s="6">
        <v>345.5</v>
      </c>
      <c r="E2" s="1" t="s">
        <v>18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s="9" customFormat="1" x14ac:dyDescent="0.2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Felületképzés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A26" sqref="A26:IV26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 x14ac:dyDescent="0.25">
      <c r="A2" s="8">
        <v>1</v>
      </c>
      <c r="B2" s="1" t="s">
        <v>109</v>
      </c>
      <c r="C2" s="2" t="s">
        <v>111</v>
      </c>
      <c r="D2" s="6">
        <v>30</v>
      </c>
      <c r="E2" s="1" t="s">
        <v>110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ht="25.5" x14ac:dyDescent="0.25">
      <c r="A4" s="8">
        <v>2</v>
      </c>
      <c r="B4" s="1" t="s">
        <v>112</v>
      </c>
      <c r="C4" s="2" t="s">
        <v>114</v>
      </c>
      <c r="D4" s="6">
        <v>1</v>
      </c>
      <c r="E4" s="1" t="s">
        <v>113</v>
      </c>
      <c r="F4" s="6">
        <v>0</v>
      </c>
      <c r="G4" s="6">
        <v>0</v>
      </c>
      <c r="H4" s="6">
        <f>ROUND(D4*F4, 0)</f>
        <v>0</v>
      </c>
      <c r="I4" s="6">
        <f>ROUND(D4*G4, 0)</f>
        <v>0</v>
      </c>
    </row>
    <row r="6" spans="1:9" s="9" customFormat="1" x14ac:dyDescent="0.25">
      <c r="A6" s="7"/>
      <c r="B6" s="3"/>
      <c r="C6" s="3" t="s">
        <v>15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Kert- és parképítési munka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1" workbookViewId="0">
      <selection activeCell="J12" sqref="J12"/>
    </sheetView>
  </sheetViews>
  <sheetFormatPr defaultRowHeight="15.75" x14ac:dyDescent="0.25"/>
  <cols>
    <col min="1" max="1" width="36.42578125" style="20" customWidth="1"/>
    <col min="2" max="2" width="10.7109375" style="20" customWidth="1"/>
    <col min="3" max="3" width="14.28515625" style="20" customWidth="1"/>
    <col min="4" max="4" width="15.140625" style="20" customWidth="1"/>
    <col min="5" max="16384" width="9.140625" style="20"/>
  </cols>
  <sheetData>
    <row r="1" spans="1:4" s="21" customFormat="1" x14ac:dyDescent="0.25">
      <c r="A1" s="131" t="s">
        <v>155</v>
      </c>
      <c r="B1" s="136"/>
      <c r="C1" s="136"/>
      <c r="D1" s="136"/>
    </row>
    <row r="2" spans="1:4" s="21" customFormat="1" x14ac:dyDescent="0.25">
      <c r="A2" s="131" t="s">
        <v>156</v>
      </c>
      <c r="B2" s="136"/>
      <c r="C2" s="136"/>
      <c r="D2" s="136"/>
    </row>
    <row r="3" spans="1:4" s="21" customFormat="1" x14ac:dyDescent="0.25">
      <c r="A3" s="131" t="s">
        <v>157</v>
      </c>
      <c r="B3" s="136"/>
      <c r="C3" s="136"/>
      <c r="D3" s="136"/>
    </row>
    <row r="4" spans="1:4" x14ac:dyDescent="0.25">
      <c r="A4" s="132" t="s">
        <v>158</v>
      </c>
      <c r="B4" s="136"/>
      <c r="C4" s="136"/>
      <c r="D4" s="136"/>
    </row>
    <row r="5" spans="1:4" x14ac:dyDescent="0.25">
      <c r="A5" s="132" t="s">
        <v>159</v>
      </c>
      <c r="B5" s="136"/>
      <c r="C5" s="136"/>
      <c r="D5" s="136"/>
    </row>
    <row r="6" spans="1:4" x14ac:dyDescent="0.25">
      <c r="A6" s="132" t="s">
        <v>160</v>
      </c>
      <c r="B6" s="136"/>
      <c r="C6" s="136"/>
      <c r="D6" s="136"/>
    </row>
    <row r="7" spans="1:4" x14ac:dyDescent="0.25">
      <c r="A7" s="132" t="s">
        <v>161</v>
      </c>
      <c r="B7" s="136"/>
      <c r="C7" s="136"/>
      <c r="D7" s="136"/>
    </row>
    <row r="9" spans="1:4" x14ac:dyDescent="0.25">
      <c r="A9" s="20" t="s">
        <v>162</v>
      </c>
      <c r="C9" s="20" t="s">
        <v>118</v>
      </c>
    </row>
    <row r="10" spans="1:4" x14ac:dyDescent="0.25">
      <c r="A10" s="20" t="s">
        <v>118</v>
      </c>
      <c r="C10" s="20" t="s">
        <v>118</v>
      </c>
    </row>
    <row r="11" spans="1:4" x14ac:dyDescent="0.25">
      <c r="A11" s="20" t="s">
        <v>120</v>
      </c>
      <c r="C11" s="20" t="s">
        <v>163</v>
      </c>
    </row>
    <row r="12" spans="1:4" x14ac:dyDescent="0.25">
      <c r="A12" s="20" t="s">
        <v>118</v>
      </c>
      <c r="C12" s="20" t="s">
        <v>122</v>
      </c>
    </row>
    <row r="13" spans="1:4" x14ac:dyDescent="0.25">
      <c r="A13" s="20" t="s">
        <v>118</v>
      </c>
      <c r="C13" s="20" t="s">
        <v>123</v>
      </c>
    </row>
    <row r="14" spans="1:4" x14ac:dyDescent="0.25">
      <c r="A14" s="20" t="s">
        <v>118</v>
      </c>
      <c r="C14" s="20" t="s">
        <v>124</v>
      </c>
    </row>
    <row r="15" spans="1:4" x14ac:dyDescent="0.25">
      <c r="A15" s="20" t="s">
        <v>125</v>
      </c>
      <c r="C15" s="20" t="s">
        <v>126</v>
      </c>
    </row>
    <row r="16" spans="1:4" x14ac:dyDescent="0.25">
      <c r="A16" s="20" t="s">
        <v>127</v>
      </c>
    </row>
    <row r="17" spans="1:4" x14ac:dyDescent="0.25">
      <c r="A17" s="20" t="s">
        <v>164</v>
      </c>
    </row>
    <row r="18" spans="1:4" x14ac:dyDescent="0.25">
      <c r="A18" s="20" t="s">
        <v>128</v>
      </c>
    </row>
    <row r="19" spans="1:4" x14ac:dyDescent="0.25">
      <c r="A19" s="20" t="s">
        <v>128</v>
      </c>
    </row>
    <row r="20" spans="1:4" x14ac:dyDescent="0.25">
      <c r="A20" s="20" t="s">
        <v>128</v>
      </c>
    </row>
    <row r="22" spans="1:4" x14ac:dyDescent="0.25">
      <c r="A22" s="133" t="s">
        <v>165</v>
      </c>
      <c r="B22" s="137"/>
      <c r="C22" s="137"/>
      <c r="D22" s="137"/>
    </row>
    <row r="23" spans="1:4" x14ac:dyDescent="0.25">
      <c r="A23" s="16" t="s">
        <v>130</v>
      </c>
      <c r="B23" s="16"/>
      <c r="C23" s="19" t="s">
        <v>131</v>
      </c>
      <c r="D23" s="19" t="s">
        <v>132</v>
      </c>
    </row>
    <row r="24" spans="1:4" x14ac:dyDescent="0.25">
      <c r="A24" s="16" t="s">
        <v>133</v>
      </c>
      <c r="B24" s="16"/>
      <c r="C24" s="16">
        <f>ROUND(SUM([1]Összesítő!B2:B8),0)</f>
        <v>0</v>
      </c>
      <c r="D24" s="16">
        <f>ROUND(SUM([1]Összesítő!C2:C8),0)</f>
        <v>0</v>
      </c>
    </row>
    <row r="25" spans="1:4" x14ac:dyDescent="0.25">
      <c r="A25" s="16" t="s">
        <v>166</v>
      </c>
      <c r="B25" s="16"/>
      <c r="C25" s="16">
        <f>ROUND(C24,0)</f>
        <v>0</v>
      </c>
      <c r="D25" s="16">
        <f>ROUND(D24,0)</f>
        <v>0</v>
      </c>
    </row>
    <row r="26" spans="1:4" x14ac:dyDescent="0.25">
      <c r="A26" s="20" t="s">
        <v>134</v>
      </c>
      <c r="C26" s="130">
        <f>ROUND(C25+D25,0)</f>
        <v>0</v>
      </c>
      <c r="D26" s="130"/>
    </row>
    <row r="27" spans="1:4" x14ac:dyDescent="0.25">
      <c r="A27" s="16" t="s">
        <v>167</v>
      </c>
      <c r="B27" s="17">
        <v>0</v>
      </c>
      <c r="C27" s="134">
        <f>ROUND(C26*B27,0)</f>
        <v>0</v>
      </c>
      <c r="D27" s="134"/>
    </row>
    <row r="28" spans="1:4" x14ac:dyDescent="0.25">
      <c r="A28" s="16" t="s">
        <v>136</v>
      </c>
      <c r="B28" s="16"/>
      <c r="C28" s="135">
        <f>ROUND(C26+C27,0)</f>
        <v>0</v>
      </c>
      <c r="D28" s="135"/>
    </row>
    <row r="32" spans="1:4" x14ac:dyDescent="0.25">
      <c r="B32" s="130" t="s">
        <v>137</v>
      </c>
      <c r="C32" s="130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</sheetData>
  <mergeCells count="12">
    <mergeCell ref="B32:C32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ageMargins left="1" right="1" top="1" bottom="1" header="0.41666666666666669" footer="0.41666666666666669"/>
  <pageSetup paperSize="9" orientation="portrait" useFirstPageNumber="1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9" sqref="C9"/>
    </sheetView>
  </sheetViews>
  <sheetFormatPr defaultRowHeight="15.75" x14ac:dyDescent="0.25"/>
  <cols>
    <col min="1" max="1" width="36.42578125" style="11" customWidth="1"/>
    <col min="2" max="3" width="20.7109375" style="11" customWidth="1"/>
    <col min="4" max="16384" width="9.140625" style="11"/>
  </cols>
  <sheetData>
    <row r="1" spans="1:3" s="12" customFormat="1" x14ac:dyDescent="0.25">
      <c r="A1" s="12" t="s">
        <v>0</v>
      </c>
      <c r="B1" s="13" t="s">
        <v>1</v>
      </c>
      <c r="C1" s="13" t="s">
        <v>2</v>
      </c>
    </row>
    <row r="2" spans="1:3" x14ac:dyDescent="0.25">
      <c r="A2" s="11" t="s">
        <v>24</v>
      </c>
      <c r="B2" s="11">
        <f>'2.1 Zsaluzás és állvány'!H22</f>
        <v>0</v>
      </c>
      <c r="C2" s="11">
        <f>'2.1 Zsaluzás és állvány'!I22</f>
        <v>0</v>
      </c>
    </row>
    <row r="3" spans="1:3" x14ac:dyDescent="0.25">
      <c r="A3" s="11" t="s">
        <v>38</v>
      </c>
      <c r="B3" s="11">
        <f>'2.2 Irtás, föld- és sziklamunka'!H8</f>
        <v>0</v>
      </c>
      <c r="C3" s="11">
        <f>'[1]Irtás, föld- és sziklamunka'!I8</f>
        <v>0</v>
      </c>
    </row>
    <row r="4" spans="1:3" x14ac:dyDescent="0.25">
      <c r="A4" s="11" t="s">
        <v>168</v>
      </c>
      <c r="B4" s="11">
        <f>'2.3 Síkalapozás'!H4</f>
        <v>0</v>
      </c>
      <c r="C4" s="11">
        <f>'2.3 Síkalapozás'!I4</f>
        <v>0</v>
      </c>
    </row>
    <row r="5" spans="1:3" x14ac:dyDescent="0.25">
      <c r="A5" s="11" t="s">
        <v>169</v>
      </c>
      <c r="B5" s="11">
        <f>'2.4 Mélyalapozás'!H8</f>
        <v>0</v>
      </c>
      <c r="C5" s="11">
        <f>'2.4 Mélyalapozás'!I8</f>
        <v>0</v>
      </c>
    </row>
    <row r="6" spans="1:3" x14ac:dyDescent="0.25">
      <c r="A6" s="11" t="s">
        <v>170</v>
      </c>
      <c r="B6" s="11">
        <f>'2.5 Helyszíni beton és vasbeton'!H22</f>
        <v>0</v>
      </c>
      <c r="C6" s="11">
        <f>'2.5 Helyszíni beton és vasbeton'!I22</f>
        <v>0</v>
      </c>
    </row>
    <row r="7" spans="1:3" ht="31.5" x14ac:dyDescent="0.25">
      <c r="A7" s="11" t="s">
        <v>171</v>
      </c>
      <c r="B7" s="11">
        <f>'2.6 Előregyártott épületszerk'!H6</f>
        <v>0</v>
      </c>
      <c r="C7" s="11">
        <f>'2.6 Előregyártott épületszerk'!I6</f>
        <v>0</v>
      </c>
    </row>
    <row r="8" spans="1:3" ht="40.5" customHeight="1" x14ac:dyDescent="0.25">
      <c r="A8" s="11" t="s">
        <v>45</v>
      </c>
      <c r="B8" s="11">
        <f>'2.7 Fém- és könnyű épületszerk'!H4</f>
        <v>0</v>
      </c>
      <c r="C8" s="11">
        <f>'2.7 Fém- és könnyű épületszerk'!I4</f>
        <v>0</v>
      </c>
    </row>
    <row r="9" spans="1:3" s="12" customFormat="1" x14ac:dyDescent="0.25">
      <c r="A9" s="12" t="s">
        <v>116</v>
      </c>
      <c r="B9" s="12">
        <f>ROUND(SUM(B2:B8),0)</f>
        <v>0</v>
      </c>
      <c r="C9" s="12">
        <f>ROUND(SUM(C2:C8), 0)</f>
        <v>0</v>
      </c>
    </row>
  </sheetData>
  <pageMargins left="1" right="1" top="1" bottom="1" header="0.41666666666666669" footer="0.41666666666666669"/>
  <pageSetup paperSize="9" orientation="portrait" useFirstPageNumber="1" r:id="rId1"/>
  <headerFooter>
    <oddHeader>&amp;C&amp;"Times New Roman,bold"&amp;12Munkanem összesítő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18" workbookViewId="0">
      <selection activeCell="F2" sqref="F2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6" width="8.28515625" style="6" customWidth="1"/>
    <col min="7" max="7" width="7.28515625" style="6" customWidth="1"/>
    <col min="8" max="8" width="7.85546875" style="6" customWidth="1"/>
    <col min="9" max="9" width="8.42578125" style="6" customWidth="1"/>
    <col min="10" max="10" width="15.7109375" style="1" customWidth="1"/>
    <col min="11" max="16384" width="9.140625" style="1"/>
  </cols>
  <sheetData>
    <row r="1" spans="1:9" s="4" customFormat="1" ht="38.2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41.25" customHeight="1" x14ac:dyDescent="0.25">
      <c r="A2" s="8">
        <v>1</v>
      </c>
      <c r="B2" s="1" t="s">
        <v>172</v>
      </c>
      <c r="C2" s="2" t="s">
        <v>173</v>
      </c>
      <c r="D2" s="6">
        <v>28.61</v>
      </c>
      <c r="E2" s="1" t="s">
        <v>18</v>
      </c>
      <c r="H2" s="6">
        <f>ROUND(D2*F2, 0)</f>
        <v>0</v>
      </c>
      <c r="I2" s="6">
        <f>ROUND(D2*G2, 0)</f>
        <v>0</v>
      </c>
    </row>
    <row r="4" spans="1:9" ht="51.75" customHeight="1" x14ac:dyDescent="0.25">
      <c r="A4" s="8">
        <v>2</v>
      </c>
      <c r="B4" s="1" t="s">
        <v>174</v>
      </c>
      <c r="C4" s="2" t="s">
        <v>175</v>
      </c>
      <c r="D4" s="6">
        <v>16.059999999999999</v>
      </c>
      <c r="E4" s="1" t="s">
        <v>18</v>
      </c>
      <c r="H4" s="6">
        <f>ROUND(D4*F4, 0)</f>
        <v>0</v>
      </c>
      <c r="I4" s="6">
        <f>ROUND(D4*G4, 0)</f>
        <v>0</v>
      </c>
    </row>
    <row r="6" spans="1:9" ht="52.5" customHeight="1" x14ac:dyDescent="0.25">
      <c r="A6" s="8">
        <v>3</v>
      </c>
      <c r="B6" s="1" t="s">
        <v>176</v>
      </c>
      <c r="C6" s="2" t="s">
        <v>177</v>
      </c>
      <c r="D6" s="6">
        <v>329.55</v>
      </c>
      <c r="E6" s="1" t="s">
        <v>18</v>
      </c>
      <c r="H6" s="6">
        <f>ROUND(D6*F6, 0)</f>
        <v>0</v>
      </c>
      <c r="I6" s="6">
        <f>ROUND(D6*G6, 0)</f>
        <v>0</v>
      </c>
    </row>
    <row r="8" spans="1:9" ht="64.5" customHeight="1" x14ac:dyDescent="0.25">
      <c r="A8" s="8">
        <v>4</v>
      </c>
      <c r="B8" s="1" t="s">
        <v>178</v>
      </c>
      <c r="C8" s="2" t="s">
        <v>179</v>
      </c>
      <c r="D8" s="6">
        <v>11.06</v>
      </c>
      <c r="E8" s="1" t="s">
        <v>18</v>
      </c>
      <c r="H8" s="6">
        <f>ROUND(D8*F8, 0)</f>
        <v>0</v>
      </c>
      <c r="I8" s="6">
        <f>ROUND(D8*G8, 0)</f>
        <v>0</v>
      </c>
    </row>
    <row r="10" spans="1:9" ht="37.5" customHeight="1" x14ac:dyDescent="0.25">
      <c r="A10" s="8">
        <v>5</v>
      </c>
      <c r="B10" s="1" t="s">
        <v>180</v>
      </c>
      <c r="C10" s="2" t="s">
        <v>181</v>
      </c>
      <c r="D10" s="6">
        <v>108.73</v>
      </c>
      <c r="E10" s="1" t="s">
        <v>18</v>
      </c>
      <c r="H10" s="6">
        <f>ROUND(D10*F10, 0)</f>
        <v>0</v>
      </c>
      <c r="I10" s="6">
        <f>ROUND(D10*G10, 0)</f>
        <v>0</v>
      </c>
    </row>
    <row r="12" spans="1:9" ht="40.5" customHeight="1" x14ac:dyDescent="0.25">
      <c r="A12" s="8">
        <v>6</v>
      </c>
      <c r="B12" s="1" t="s">
        <v>182</v>
      </c>
      <c r="C12" s="2" t="s">
        <v>183</v>
      </c>
      <c r="D12" s="6">
        <v>15.62</v>
      </c>
      <c r="E12" s="1" t="s">
        <v>18</v>
      </c>
      <c r="H12" s="6">
        <f>ROUND(D12*F12, 0)</f>
        <v>0</v>
      </c>
      <c r="I12" s="6">
        <f>ROUND(D12*G12, 0)</f>
        <v>0</v>
      </c>
    </row>
    <row r="14" spans="1:9" ht="81" customHeight="1" x14ac:dyDescent="0.25">
      <c r="A14" s="8">
        <v>7</v>
      </c>
      <c r="B14" s="1" t="s">
        <v>184</v>
      </c>
      <c r="C14" s="2" t="s">
        <v>185</v>
      </c>
      <c r="D14" s="6">
        <v>16.059999999999999</v>
      </c>
      <c r="E14" s="1" t="s">
        <v>18</v>
      </c>
      <c r="H14" s="6">
        <f>ROUND(D14*F14, 0)</f>
        <v>0</v>
      </c>
      <c r="I14" s="6">
        <f>ROUND(D14*G14, 0)</f>
        <v>0</v>
      </c>
    </row>
    <row r="16" spans="1:9" ht="81.75" customHeight="1" x14ac:dyDescent="0.25">
      <c r="A16" s="8">
        <v>8</v>
      </c>
      <c r="B16" s="1" t="s">
        <v>186</v>
      </c>
      <c r="C16" s="2" t="s">
        <v>187</v>
      </c>
      <c r="D16" s="6">
        <v>329.55</v>
      </c>
      <c r="E16" s="1" t="s">
        <v>18</v>
      </c>
      <c r="H16" s="6">
        <f>ROUND(D16*F16, 0)</f>
        <v>0</v>
      </c>
      <c r="I16" s="6">
        <f>ROUND(D16*G16, 0)</f>
        <v>0</v>
      </c>
    </row>
    <row r="18" spans="1:9" ht="76.5" x14ac:dyDescent="0.25">
      <c r="A18" s="8">
        <v>9</v>
      </c>
      <c r="B18" s="1" t="s">
        <v>188</v>
      </c>
      <c r="C18" s="2" t="s">
        <v>189</v>
      </c>
      <c r="D18" s="6">
        <v>11.06</v>
      </c>
      <c r="E18" s="1" t="s">
        <v>18</v>
      </c>
      <c r="H18" s="6">
        <f>ROUND(D18*F18, 0)</f>
        <v>0</v>
      </c>
      <c r="I18" s="6">
        <f>ROUND(D18*G18, 0)</f>
        <v>0</v>
      </c>
    </row>
    <row r="20" spans="1:9" ht="51" x14ac:dyDescent="0.25">
      <c r="A20" s="8">
        <v>10</v>
      </c>
      <c r="B20" s="1" t="s">
        <v>190</v>
      </c>
      <c r="C20" s="2" t="s">
        <v>191</v>
      </c>
      <c r="D20" s="6">
        <v>108.75</v>
      </c>
      <c r="E20" s="1" t="s">
        <v>18</v>
      </c>
      <c r="H20" s="6">
        <f>ROUND(D20*F20, 0)</f>
        <v>0</v>
      </c>
      <c r="I20" s="6">
        <f>ROUND(D20*G20, 0)</f>
        <v>0</v>
      </c>
    </row>
    <row r="22" spans="1:9" s="9" customFormat="1" x14ac:dyDescent="0.25">
      <c r="A22" s="7"/>
      <c r="B22" s="3"/>
      <c r="C22" s="3" t="s">
        <v>15</v>
      </c>
      <c r="D22" s="5"/>
      <c r="E22" s="3"/>
      <c r="F22" s="5"/>
      <c r="G22" s="5"/>
      <c r="H22" s="5">
        <f>ROUND(SUM(H2:H21),0)</f>
        <v>0</v>
      </c>
      <c r="I22" s="5">
        <f>ROUND(SUM(I2:I21),0)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Zsaluzás és állványozás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11" workbookViewId="0">
      <selection activeCell="C12" sqref="C12"/>
    </sheetView>
  </sheetViews>
  <sheetFormatPr defaultRowHeight="15.75" x14ac:dyDescent="0.25"/>
  <cols>
    <col min="1" max="1" width="36.42578125" style="10" customWidth="1"/>
    <col min="2" max="2" width="10.7109375" style="10" customWidth="1"/>
    <col min="3" max="4" width="15.7109375" style="10" customWidth="1"/>
    <col min="5" max="16384" width="9.140625" style="10"/>
  </cols>
  <sheetData>
    <row r="1" spans="1:4" s="14" customFormat="1" x14ac:dyDescent="0.25">
      <c r="A1" s="131"/>
      <c r="B1" s="131"/>
      <c r="C1" s="131"/>
      <c r="D1" s="131"/>
    </row>
    <row r="2" spans="1:4" s="14" customFormat="1" x14ac:dyDescent="0.25">
      <c r="A2" s="131"/>
      <c r="B2" s="131"/>
      <c r="C2" s="131"/>
      <c r="D2" s="131"/>
    </row>
    <row r="3" spans="1:4" s="14" customFormat="1" x14ac:dyDescent="0.25">
      <c r="A3" s="131"/>
      <c r="B3" s="131"/>
      <c r="C3" s="131"/>
      <c r="D3" s="131"/>
    </row>
    <row r="4" spans="1:4" x14ac:dyDescent="0.25">
      <c r="A4" s="132"/>
      <c r="B4" s="132"/>
      <c r="C4" s="132"/>
      <c r="D4" s="132"/>
    </row>
    <row r="5" spans="1:4" x14ac:dyDescent="0.25">
      <c r="A5" s="132"/>
      <c r="B5" s="132"/>
      <c r="C5" s="132"/>
      <c r="D5" s="132"/>
    </row>
    <row r="6" spans="1:4" x14ac:dyDescent="0.25">
      <c r="A6" s="132"/>
      <c r="B6" s="132"/>
      <c r="C6" s="132"/>
      <c r="D6" s="132"/>
    </row>
    <row r="7" spans="1:4" x14ac:dyDescent="0.25">
      <c r="A7" s="132"/>
      <c r="B7" s="132"/>
      <c r="C7" s="132"/>
      <c r="D7" s="132"/>
    </row>
    <row r="9" spans="1:4" x14ac:dyDescent="0.25">
      <c r="A9" s="10" t="s">
        <v>117</v>
      </c>
      <c r="C9" s="10" t="s">
        <v>118</v>
      </c>
    </row>
    <row r="10" spans="1:4" x14ac:dyDescent="0.25">
      <c r="A10" s="10" t="s">
        <v>119</v>
      </c>
      <c r="C10" s="10" t="s">
        <v>118</v>
      </c>
    </row>
    <row r="11" spans="1:4" x14ac:dyDescent="0.25">
      <c r="A11" s="10" t="s">
        <v>120</v>
      </c>
      <c r="C11" s="15" t="s">
        <v>138</v>
      </c>
    </row>
    <row r="12" spans="1:4" x14ac:dyDescent="0.25">
      <c r="A12" s="10" t="s">
        <v>121</v>
      </c>
      <c r="C12" s="10" t="s">
        <v>122</v>
      </c>
    </row>
    <row r="13" spans="1:4" x14ac:dyDescent="0.25">
      <c r="A13" s="10" t="s">
        <v>118</v>
      </c>
      <c r="C13" s="10" t="s">
        <v>123</v>
      </c>
    </row>
    <row r="14" spans="1:4" x14ac:dyDescent="0.25">
      <c r="A14" s="10" t="s">
        <v>118</v>
      </c>
      <c r="C14" s="10" t="s">
        <v>124</v>
      </c>
    </row>
    <row r="15" spans="1:4" x14ac:dyDescent="0.25">
      <c r="A15" s="10" t="s">
        <v>125</v>
      </c>
      <c r="C15" s="10" t="s">
        <v>126</v>
      </c>
    </row>
    <row r="16" spans="1:4" x14ac:dyDescent="0.25">
      <c r="A16" s="10" t="s">
        <v>127</v>
      </c>
    </row>
    <row r="17" spans="1:4" x14ac:dyDescent="0.25">
      <c r="A17" s="10" t="s">
        <v>128</v>
      </c>
    </row>
    <row r="18" spans="1:4" x14ac:dyDescent="0.25">
      <c r="A18" s="10" t="s">
        <v>128</v>
      </c>
    </row>
    <row r="19" spans="1:4" x14ac:dyDescent="0.25">
      <c r="A19" s="10" t="s">
        <v>128</v>
      </c>
    </row>
    <row r="20" spans="1:4" x14ac:dyDescent="0.25">
      <c r="A20" s="10" t="s">
        <v>128</v>
      </c>
    </row>
    <row r="22" spans="1:4" x14ac:dyDescent="0.25">
      <c r="A22" s="133" t="s">
        <v>129</v>
      </c>
      <c r="B22" s="133"/>
      <c r="C22" s="133"/>
      <c r="D22" s="133"/>
    </row>
    <row r="23" spans="1:4" x14ac:dyDescent="0.25">
      <c r="A23" s="16" t="s">
        <v>130</v>
      </c>
      <c r="B23" s="16"/>
      <c r="C23" s="19" t="s">
        <v>131</v>
      </c>
      <c r="D23" s="19" t="s">
        <v>132</v>
      </c>
    </row>
    <row r="24" spans="1:4" x14ac:dyDescent="0.25">
      <c r="A24" s="16" t="s">
        <v>133</v>
      </c>
      <c r="B24" s="16"/>
      <c r="C24" s="16">
        <f>ROUND(SUM('1.0 Összesítő'!C2:C14),0)</f>
        <v>0</v>
      </c>
      <c r="D24" s="16">
        <f>ROUND(SUM('1.0 Összesítő'!D2:D14),0)</f>
        <v>0</v>
      </c>
    </row>
    <row r="25" spans="1:4" x14ac:dyDescent="0.25">
      <c r="A25" s="10" t="s">
        <v>134</v>
      </c>
      <c r="C25" s="130">
        <f>ROUND(C24+D24,0)</f>
        <v>0</v>
      </c>
      <c r="D25" s="130"/>
    </row>
    <row r="26" spans="1:4" x14ac:dyDescent="0.25">
      <c r="A26" s="16" t="s">
        <v>135</v>
      </c>
      <c r="B26" s="17">
        <v>0.27</v>
      </c>
      <c r="C26" s="134">
        <f>ROUND(C25*B26,0)</f>
        <v>0</v>
      </c>
      <c r="D26" s="134"/>
    </row>
    <row r="27" spans="1:4" x14ac:dyDescent="0.25">
      <c r="A27" s="16" t="s">
        <v>136</v>
      </c>
      <c r="B27" s="16"/>
      <c r="C27" s="135">
        <f>ROUND(C25+C26,0)</f>
        <v>0</v>
      </c>
      <c r="D27" s="135"/>
    </row>
    <row r="31" spans="1:4" x14ac:dyDescent="0.25">
      <c r="B31" s="130" t="s">
        <v>137</v>
      </c>
      <c r="C31" s="130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</sheetData>
  <mergeCells count="12">
    <mergeCell ref="B31:C31"/>
    <mergeCell ref="A1:D1"/>
    <mergeCell ref="A2:D2"/>
    <mergeCell ref="A3:D3"/>
    <mergeCell ref="A4:D4"/>
    <mergeCell ref="A5:D5"/>
    <mergeCell ref="A6:D6"/>
    <mergeCell ref="A7:D7"/>
    <mergeCell ref="A22:D22"/>
    <mergeCell ref="C25:D25"/>
    <mergeCell ref="C26:D26"/>
    <mergeCell ref="C27:D27"/>
  </mergeCells>
  <pageMargins left="1" right="1" top="1" bottom="1" header="0.41666666666666669" footer="0.41666666666666669"/>
  <pageSetup paperSize="9" orientation="portrait" useFirstPageNumber="1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F2" sqref="F2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8" width="8.42578125" style="6" customWidth="1"/>
    <col min="9" max="9" width="9" style="6" customWidth="1"/>
    <col min="10" max="10" width="15.7109375" style="1" customWidth="1"/>
    <col min="11" max="16384" width="9.140625" style="1"/>
  </cols>
  <sheetData>
    <row r="1" spans="1:9" s="4" customFormat="1" ht="25.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5" customHeight="1" x14ac:dyDescent="0.25">
      <c r="A2" s="8">
        <v>1</v>
      </c>
      <c r="B2" s="1" t="s">
        <v>192</v>
      </c>
      <c r="C2" s="2" t="s">
        <v>193</v>
      </c>
      <c r="D2" s="6">
        <v>11.83</v>
      </c>
      <c r="E2" s="1" t="s">
        <v>28</v>
      </c>
      <c r="H2" s="6">
        <f>ROUND(D2*F2, 0)</f>
        <v>0</v>
      </c>
      <c r="I2" s="6">
        <f>ROUND(D2*G2, 0)</f>
        <v>0</v>
      </c>
    </row>
    <row r="4" spans="1:9" ht="107.25" customHeight="1" x14ac:dyDescent="0.25">
      <c r="A4" s="8">
        <v>2</v>
      </c>
      <c r="B4" s="1" t="s">
        <v>194</v>
      </c>
      <c r="C4" s="2" t="s">
        <v>195</v>
      </c>
      <c r="D4" s="6">
        <v>62.65</v>
      </c>
      <c r="E4" s="1" t="s">
        <v>28</v>
      </c>
      <c r="H4" s="6">
        <f>ROUND(D4*F4, 0)</f>
        <v>0</v>
      </c>
      <c r="I4" s="6">
        <f>ROUND(D4*G4, 0)</f>
        <v>0</v>
      </c>
    </row>
    <row r="6" spans="1:9" ht="90" customHeight="1" x14ac:dyDescent="0.25">
      <c r="A6" s="8">
        <v>3</v>
      </c>
      <c r="B6" s="1" t="s">
        <v>196</v>
      </c>
      <c r="C6" s="2" t="s">
        <v>197</v>
      </c>
      <c r="D6" s="6">
        <v>26.94</v>
      </c>
      <c r="E6" s="1" t="s">
        <v>28</v>
      </c>
      <c r="H6" s="6">
        <f>ROUND(D6*F6, 0)</f>
        <v>0</v>
      </c>
      <c r="I6" s="6">
        <f>ROUND(D6*G6, 0)</f>
        <v>0</v>
      </c>
    </row>
    <row r="8" spans="1:9" s="9" customFormat="1" x14ac:dyDescent="0.25">
      <c r="A8" s="7"/>
      <c r="B8" s="3"/>
      <c r="C8" s="3" t="s">
        <v>15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Irtás, föld- és sziklamunka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2" sqref="F2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8" width="8.5703125" style="6" customWidth="1"/>
    <col min="9" max="9" width="8.85546875" style="6" customWidth="1"/>
    <col min="10" max="10" width="15.7109375" style="1" customWidth="1"/>
    <col min="11" max="16384" width="9.140625" style="1"/>
  </cols>
  <sheetData>
    <row r="1" spans="1:9" s="4" customFormat="1" ht="25.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8" customHeight="1" x14ac:dyDescent="0.25">
      <c r="A2" s="8">
        <v>1</v>
      </c>
      <c r="B2" s="1" t="s">
        <v>198</v>
      </c>
      <c r="C2" s="2" t="s">
        <v>199</v>
      </c>
      <c r="D2" s="6">
        <v>5.73</v>
      </c>
      <c r="E2" s="1" t="s">
        <v>28</v>
      </c>
      <c r="H2" s="6">
        <f>ROUND(D2*F2, 0)</f>
        <v>0</v>
      </c>
      <c r="I2" s="6">
        <f>ROUND(D2*G2, 0)</f>
        <v>0</v>
      </c>
    </row>
    <row r="4" spans="1:9" s="9" customFormat="1" x14ac:dyDescent="0.2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Síkalapozás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F14" sqref="F14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6" width="8.28515625" style="6" customWidth="1"/>
    <col min="7" max="7" width="7.28515625" style="6" customWidth="1"/>
    <col min="8" max="8" width="7.7109375" style="6" customWidth="1"/>
    <col min="9" max="9" width="8.42578125" style="6" customWidth="1"/>
    <col min="10" max="10" width="15.7109375" style="1" customWidth="1"/>
    <col min="11" max="16384" width="9.140625" style="1"/>
  </cols>
  <sheetData>
    <row r="1" spans="1:9" s="4" customFormat="1" ht="38.2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42" customHeight="1" x14ac:dyDescent="0.25">
      <c r="A2" s="8">
        <v>1</v>
      </c>
      <c r="B2" s="1" t="s">
        <v>200</v>
      </c>
      <c r="C2" s="2" t="s">
        <v>286</v>
      </c>
      <c r="D2" s="6">
        <v>18.72</v>
      </c>
      <c r="E2" s="1" t="s">
        <v>73</v>
      </c>
      <c r="H2" s="6">
        <f>ROUND(D2*F2, 0)</f>
        <v>0</v>
      </c>
      <c r="I2" s="6">
        <f>ROUND(D2*G2, 0)</f>
        <v>0</v>
      </c>
    </row>
    <row r="4" spans="1:9" ht="57" customHeight="1" x14ac:dyDescent="0.25">
      <c r="A4" s="8">
        <v>2</v>
      </c>
      <c r="B4" s="1" t="s">
        <v>201</v>
      </c>
      <c r="C4" s="2" t="s">
        <v>287</v>
      </c>
      <c r="D4" s="6">
        <v>140.1</v>
      </c>
      <c r="E4" s="1" t="s">
        <v>73</v>
      </c>
      <c r="H4" s="6">
        <f>ROUND(D4*F4, 0)</f>
        <v>0</v>
      </c>
      <c r="I4" s="6">
        <f>ROUND(D4*G4, 0)</f>
        <v>0</v>
      </c>
    </row>
    <row r="6" spans="1:9" ht="86.25" customHeight="1" x14ac:dyDescent="0.25">
      <c r="A6" s="8">
        <v>3</v>
      </c>
      <c r="B6" s="1" t="s">
        <v>202</v>
      </c>
      <c r="C6" s="2" t="s">
        <v>288</v>
      </c>
      <c r="D6" s="6">
        <v>51.93</v>
      </c>
      <c r="E6" s="1" t="s">
        <v>28</v>
      </c>
      <c r="H6" s="6">
        <f>ROUND(D6*F6, 0)</f>
        <v>0</v>
      </c>
      <c r="I6" s="6">
        <f>ROUND(D6*G6, 0)</f>
        <v>0</v>
      </c>
    </row>
    <row r="8" spans="1:9" s="9" customFormat="1" x14ac:dyDescent="0.25">
      <c r="A8" s="7"/>
      <c r="B8" s="3"/>
      <c r="C8" s="3" t="s">
        <v>15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Mélyalapozás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11" workbookViewId="0">
      <selection activeCell="C11" sqref="C1:C65536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72" customWidth="1"/>
    <col min="4" max="4" width="6.7109375" style="6" customWidth="1"/>
    <col min="5" max="5" width="6.7109375" style="1" customWidth="1"/>
    <col min="6" max="6" width="8.28515625" style="6" customWidth="1"/>
    <col min="7" max="7" width="7.7109375" style="6" customWidth="1"/>
    <col min="8" max="8" width="8.5703125" style="6" customWidth="1"/>
    <col min="9" max="9" width="8.7109375" style="6" customWidth="1"/>
    <col min="10" max="10" width="15.7109375" style="1" customWidth="1"/>
    <col min="11" max="16384" width="9.140625" style="1"/>
  </cols>
  <sheetData>
    <row r="1" spans="1:9" s="4" customFormat="1" ht="38.25" x14ac:dyDescent="0.25">
      <c r="A1" s="7" t="s">
        <v>3</v>
      </c>
      <c r="B1" s="3" t="s">
        <v>4</v>
      </c>
      <c r="C1" s="71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5.25" customHeight="1" x14ac:dyDescent="0.25">
      <c r="A2" s="8">
        <v>1</v>
      </c>
      <c r="B2" s="1" t="s">
        <v>203</v>
      </c>
      <c r="C2" s="72" t="s">
        <v>204</v>
      </c>
      <c r="D2" s="6">
        <v>3.6999999999999998E-2</v>
      </c>
      <c r="E2" s="1" t="s">
        <v>110</v>
      </c>
      <c r="H2" s="6">
        <f>ROUND(D2*F2, 0)</f>
        <v>0</v>
      </c>
      <c r="I2" s="6">
        <f>ROUND(D2*G2, 0)</f>
        <v>0</v>
      </c>
    </row>
    <row r="4" spans="1:9" ht="81.75" customHeight="1" x14ac:dyDescent="0.25">
      <c r="A4" s="8">
        <v>2</v>
      </c>
      <c r="B4" s="1" t="s">
        <v>205</v>
      </c>
      <c r="C4" s="72" t="s">
        <v>206</v>
      </c>
      <c r="D4" s="6">
        <v>0.90200000000000002</v>
      </c>
      <c r="E4" s="1" t="s">
        <v>110</v>
      </c>
      <c r="H4" s="6">
        <f>ROUND(D4*F4, 0)</f>
        <v>0</v>
      </c>
      <c r="I4" s="6">
        <f>ROUND(D4*G4, 0)</f>
        <v>0</v>
      </c>
    </row>
    <row r="6" spans="1:9" ht="84.75" customHeight="1" x14ac:dyDescent="0.25">
      <c r="A6" s="8">
        <v>3</v>
      </c>
      <c r="B6" s="1" t="s">
        <v>207</v>
      </c>
      <c r="C6" s="72" t="s">
        <v>208</v>
      </c>
      <c r="D6" s="6">
        <v>3.653</v>
      </c>
      <c r="E6" s="1" t="s">
        <v>110</v>
      </c>
      <c r="H6" s="6">
        <f>ROUND(D6*F6, 0)</f>
        <v>0</v>
      </c>
      <c r="I6" s="6">
        <f>ROUND(D6*G6, 0)</f>
        <v>0</v>
      </c>
    </row>
    <row r="8" spans="1:9" ht="81" customHeight="1" x14ac:dyDescent="0.25">
      <c r="A8" s="8">
        <v>4</v>
      </c>
      <c r="B8" s="1" t="s">
        <v>209</v>
      </c>
      <c r="C8" s="72" t="s">
        <v>210</v>
      </c>
      <c r="D8" s="6">
        <v>0.88</v>
      </c>
      <c r="E8" s="1" t="s">
        <v>110</v>
      </c>
      <c r="H8" s="6">
        <f>ROUND(D8*F8, 0)</f>
        <v>0</v>
      </c>
      <c r="I8" s="6">
        <f>ROUND(D8*G8, 0)</f>
        <v>0</v>
      </c>
    </row>
    <row r="10" spans="1:9" ht="76.5" customHeight="1" x14ac:dyDescent="0.25">
      <c r="A10" s="8">
        <v>5</v>
      </c>
      <c r="B10" s="1" t="s">
        <v>211</v>
      </c>
      <c r="C10" s="72" t="s">
        <v>212</v>
      </c>
      <c r="D10" s="6">
        <v>1.073</v>
      </c>
      <c r="E10" s="1" t="s">
        <v>110</v>
      </c>
      <c r="H10" s="6">
        <f>ROUND(D10*F10, 0)</f>
        <v>0</v>
      </c>
      <c r="I10" s="6">
        <f>ROUND(D10*G10, 0)</f>
        <v>0</v>
      </c>
    </row>
    <row r="12" spans="1:9" ht="103.5" x14ac:dyDescent="0.25">
      <c r="A12" s="8">
        <v>6</v>
      </c>
      <c r="B12" s="1" t="s">
        <v>213</v>
      </c>
      <c r="C12" s="72" t="s">
        <v>214</v>
      </c>
      <c r="D12" s="6">
        <v>2.37</v>
      </c>
      <c r="E12" s="1" t="s">
        <v>28</v>
      </c>
      <c r="H12" s="6">
        <f>ROUND(D12*F12, 0)</f>
        <v>0</v>
      </c>
      <c r="I12" s="6">
        <f>ROUND(D12*G12, 0)</f>
        <v>0</v>
      </c>
    </row>
    <row r="14" spans="1:9" ht="103.5" x14ac:dyDescent="0.25">
      <c r="A14" s="8">
        <v>7</v>
      </c>
      <c r="B14" s="1" t="s">
        <v>215</v>
      </c>
      <c r="C14" s="72" t="s">
        <v>216</v>
      </c>
      <c r="D14" s="6">
        <v>64.14</v>
      </c>
      <c r="E14" s="1" t="s">
        <v>28</v>
      </c>
      <c r="H14" s="6">
        <f>ROUND(D14*F14, 0)</f>
        <v>0</v>
      </c>
      <c r="I14" s="6">
        <f>ROUND(D14*G14, 0)</f>
        <v>0</v>
      </c>
    </row>
    <row r="16" spans="1:9" ht="115.5" customHeight="1" x14ac:dyDescent="0.25">
      <c r="A16" s="8">
        <v>8</v>
      </c>
      <c r="B16" s="1" t="s">
        <v>217</v>
      </c>
      <c r="C16" s="72" t="s">
        <v>218</v>
      </c>
      <c r="D16" s="6">
        <v>1.29</v>
      </c>
      <c r="E16" s="1" t="s">
        <v>28</v>
      </c>
      <c r="H16" s="6">
        <f>ROUND(D16*F16, 0)</f>
        <v>0</v>
      </c>
      <c r="I16" s="6">
        <f>ROUND(D16*G16, 0)</f>
        <v>0</v>
      </c>
    </row>
    <row r="18" spans="1:9" ht="119.25" x14ac:dyDescent="0.25">
      <c r="A18" s="8">
        <v>9</v>
      </c>
      <c r="B18" s="1" t="s">
        <v>219</v>
      </c>
      <c r="C18" s="72" t="s">
        <v>220</v>
      </c>
      <c r="D18" s="6">
        <v>15.61</v>
      </c>
      <c r="E18" s="1" t="s">
        <v>28</v>
      </c>
      <c r="H18" s="6">
        <f>ROUND(D18*F18, 0)</f>
        <v>0</v>
      </c>
      <c r="I18" s="6">
        <f>ROUND(D18*G18, 0)</f>
        <v>0</v>
      </c>
    </row>
    <row r="20" spans="1:9" ht="106.5" x14ac:dyDescent="0.25">
      <c r="A20" s="8">
        <v>10</v>
      </c>
      <c r="B20" s="1" t="s">
        <v>221</v>
      </c>
      <c r="C20" s="72" t="s">
        <v>222</v>
      </c>
      <c r="D20" s="6">
        <v>2.34</v>
      </c>
      <c r="E20" s="1" t="s">
        <v>28</v>
      </c>
      <c r="H20" s="6">
        <f>ROUND(D20*F20, 0)</f>
        <v>0</v>
      </c>
      <c r="I20" s="6">
        <f>ROUND(D20*G20, 0)</f>
        <v>0</v>
      </c>
    </row>
    <row r="22" spans="1:9" s="9" customFormat="1" x14ac:dyDescent="0.25">
      <c r="A22" s="7"/>
      <c r="B22" s="3"/>
      <c r="C22" s="71" t="s">
        <v>15</v>
      </c>
      <c r="D22" s="5"/>
      <c r="E22" s="3"/>
      <c r="F22" s="5"/>
      <c r="G22" s="5"/>
      <c r="H22" s="5">
        <f>ROUND(SUM(H2:H21),0)</f>
        <v>0</v>
      </c>
      <c r="I22" s="5">
        <f>ROUND(SUM(I2:I21),0)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Helyszíni beton és vasbeton munka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1" sqref="C1:C65536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72" customWidth="1"/>
    <col min="4" max="4" width="6.7109375" style="6" customWidth="1"/>
    <col min="5" max="5" width="6.7109375" style="1" customWidth="1"/>
    <col min="6" max="6" width="8.28515625" style="6" customWidth="1"/>
    <col min="7" max="7" width="8.5703125" style="6" customWidth="1"/>
    <col min="8" max="8" width="8.28515625" style="6" customWidth="1"/>
    <col min="9" max="9" width="8.140625" style="6" customWidth="1"/>
    <col min="10" max="10" width="15.7109375" style="1" customWidth="1"/>
    <col min="11" max="16384" width="9.140625" style="1"/>
  </cols>
  <sheetData>
    <row r="1" spans="1:9" s="4" customFormat="1" ht="25.5" x14ac:dyDescent="0.25">
      <c r="A1" s="7" t="s">
        <v>3</v>
      </c>
      <c r="B1" s="3" t="s">
        <v>4</v>
      </c>
      <c r="C1" s="71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44" customHeight="1" x14ac:dyDescent="0.25">
      <c r="A2" s="8">
        <v>1</v>
      </c>
      <c r="B2" s="1" t="s">
        <v>223</v>
      </c>
      <c r="C2" s="72" t="s">
        <v>224</v>
      </c>
      <c r="D2" s="6">
        <v>6</v>
      </c>
      <c r="E2" s="1" t="s">
        <v>13</v>
      </c>
      <c r="H2" s="6">
        <f>ROUND(D2*F2, 0)</f>
        <v>0</v>
      </c>
      <c r="I2" s="6">
        <f>ROUND(D2*G2, 0)</f>
        <v>0</v>
      </c>
    </row>
    <row r="4" spans="1:9" ht="145.5" customHeight="1" x14ac:dyDescent="0.25">
      <c r="A4" s="8">
        <v>2</v>
      </c>
      <c r="B4" s="1" t="s">
        <v>225</v>
      </c>
      <c r="C4" s="72" t="s">
        <v>226</v>
      </c>
      <c r="D4" s="6">
        <v>6</v>
      </c>
      <c r="E4" s="1" t="s">
        <v>13</v>
      </c>
      <c r="H4" s="6">
        <f>ROUND(D4*F4, 0)</f>
        <v>0</v>
      </c>
      <c r="I4" s="6">
        <f>ROUND(D4*G4, 0)</f>
        <v>0</v>
      </c>
    </row>
    <row r="6" spans="1:9" s="9" customFormat="1" x14ac:dyDescent="0.25">
      <c r="A6" s="7"/>
      <c r="B6" s="3"/>
      <c r="C6" s="71" t="s">
        <v>15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Előregyártott épületszerkezeti elem elhelyezése és szerelése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2" sqref="F2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8" width="8.7109375" style="6" customWidth="1"/>
    <col min="9" max="9" width="8.42578125" style="6" customWidth="1"/>
    <col min="10" max="10" width="15.7109375" style="1" customWidth="1"/>
    <col min="11" max="16384" width="9.140625" style="1"/>
  </cols>
  <sheetData>
    <row r="1" spans="1:9" s="4" customFormat="1" ht="25.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49.5" customHeight="1" x14ac:dyDescent="0.25">
      <c r="A2" s="8">
        <v>1</v>
      </c>
      <c r="B2" s="1" t="s">
        <v>227</v>
      </c>
      <c r="C2" s="2" t="s">
        <v>228</v>
      </c>
      <c r="D2" s="6">
        <v>8.0079999999999991</v>
      </c>
      <c r="E2" s="1" t="s">
        <v>110</v>
      </c>
      <c r="H2" s="6">
        <f>ROUND(D2*F2, 0)</f>
        <v>0</v>
      </c>
      <c r="I2" s="6">
        <f>ROUND(D2*G2, 0)</f>
        <v>0</v>
      </c>
    </row>
    <row r="4" spans="1:9" s="9" customFormat="1" x14ac:dyDescent="0.2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Fém- és könnyű épületszerkezet szerelése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opLeftCell="A11" workbookViewId="0">
      <selection activeCell="A32" sqref="A32"/>
    </sheetView>
  </sheetViews>
  <sheetFormatPr defaultRowHeight="12.75" x14ac:dyDescent="0.2"/>
  <cols>
    <col min="1" max="1" width="32.5703125" style="73" customWidth="1"/>
    <col min="2" max="2" width="14.85546875" style="73" customWidth="1"/>
    <col min="3" max="3" width="5.42578125" style="73" customWidth="1"/>
    <col min="4" max="4" width="11.7109375" style="73" customWidth="1"/>
    <col min="5" max="5" width="8.5703125" style="73" customWidth="1"/>
    <col min="6" max="6" width="15.140625" style="73" customWidth="1"/>
    <col min="7" max="16384" width="9.140625" style="73"/>
  </cols>
  <sheetData>
    <row r="1" spans="1:6" ht="15.75" x14ac:dyDescent="0.25">
      <c r="A1" s="139" t="s">
        <v>229</v>
      </c>
      <c r="B1" s="139"/>
      <c r="C1" s="139"/>
      <c r="D1" s="139"/>
      <c r="E1" s="139"/>
      <c r="F1" s="139"/>
    </row>
    <row r="2" spans="1:6" ht="15.75" x14ac:dyDescent="0.25">
      <c r="A2" s="139" t="s">
        <v>230</v>
      </c>
      <c r="B2" s="139"/>
      <c r="C2" s="139"/>
      <c r="D2" s="139"/>
      <c r="E2" s="139"/>
      <c r="F2" s="139"/>
    </row>
    <row r="3" spans="1:6" ht="15.75" x14ac:dyDescent="0.25">
      <c r="A3" s="139" t="s">
        <v>231</v>
      </c>
      <c r="B3" s="139"/>
      <c r="C3" s="139"/>
      <c r="D3" s="139"/>
      <c r="E3" s="139"/>
      <c r="F3" s="139"/>
    </row>
    <row r="4" spans="1:6" ht="15" x14ac:dyDescent="0.2">
      <c r="A4" s="74"/>
      <c r="B4" s="74"/>
      <c r="C4" s="74"/>
      <c r="D4" s="74"/>
      <c r="E4" s="74"/>
      <c r="F4" s="74"/>
    </row>
    <row r="5" spans="1:6" ht="15" x14ac:dyDescent="0.2">
      <c r="A5" s="74"/>
      <c r="B5" s="74"/>
      <c r="C5" s="74"/>
      <c r="D5" s="74"/>
      <c r="E5" s="74"/>
      <c r="F5" s="74"/>
    </row>
    <row r="6" spans="1:6" ht="15" x14ac:dyDescent="0.2">
      <c r="A6" s="140"/>
      <c r="B6" s="140"/>
      <c r="C6" s="75"/>
      <c r="D6" s="75"/>
      <c r="E6" s="74"/>
      <c r="F6" s="74"/>
    </row>
    <row r="7" spans="1:6" ht="99.75" x14ac:dyDescent="0.2">
      <c r="A7" s="75" t="s">
        <v>232</v>
      </c>
      <c r="B7" s="75"/>
      <c r="C7" s="75"/>
      <c r="D7" s="75"/>
      <c r="E7" s="74"/>
      <c r="F7" s="74"/>
    </row>
    <row r="8" spans="1:6" ht="15" x14ac:dyDescent="0.2">
      <c r="A8" s="140"/>
      <c r="B8" s="140"/>
      <c r="C8" s="75"/>
      <c r="D8" s="75"/>
      <c r="E8" s="74"/>
      <c r="F8" s="74"/>
    </row>
    <row r="9" spans="1:6" ht="15" x14ac:dyDescent="0.2">
      <c r="C9" s="75"/>
      <c r="D9" s="75"/>
      <c r="E9" s="74"/>
      <c r="F9" s="74"/>
    </row>
    <row r="10" spans="1:6" ht="16.5" customHeight="1" x14ac:dyDescent="0.2">
      <c r="A10" s="140"/>
      <c r="B10" s="140"/>
      <c r="C10" s="75"/>
      <c r="D10" s="75"/>
      <c r="E10" s="74"/>
      <c r="F10" s="74"/>
    </row>
    <row r="11" spans="1:6" ht="39.75" customHeight="1" x14ac:dyDescent="0.2">
      <c r="A11" s="140"/>
      <c r="B11" s="140"/>
      <c r="C11" s="141" t="s">
        <v>233</v>
      </c>
      <c r="D11" s="141"/>
      <c r="E11" s="74"/>
      <c r="F11" s="74"/>
    </row>
    <row r="12" spans="1:6" ht="15" customHeight="1" x14ac:dyDescent="0.2">
      <c r="A12" s="75"/>
      <c r="B12" s="141" t="s">
        <v>234</v>
      </c>
      <c r="C12" s="141"/>
      <c r="D12" s="141"/>
      <c r="E12" s="141"/>
      <c r="F12" s="74"/>
    </row>
    <row r="13" spans="1:6" ht="28.5" customHeight="1" x14ac:dyDescent="0.2">
      <c r="A13" s="140" t="s">
        <v>235</v>
      </c>
      <c r="B13" s="140"/>
      <c r="C13" s="75"/>
      <c r="D13" s="75"/>
      <c r="E13" s="74"/>
      <c r="F13" s="74"/>
    </row>
    <row r="14" spans="1:6" ht="28.5" customHeight="1" x14ac:dyDescent="0.2">
      <c r="A14" s="76"/>
      <c r="B14" s="76"/>
      <c r="C14" s="75"/>
      <c r="D14" s="75"/>
      <c r="E14" s="74"/>
      <c r="F14" s="74"/>
    </row>
    <row r="15" spans="1:6" ht="15" x14ac:dyDescent="0.2">
      <c r="A15" s="74"/>
      <c r="B15" s="74"/>
      <c r="C15" s="74"/>
      <c r="D15" s="74"/>
      <c r="E15" s="74"/>
      <c r="F15" s="74"/>
    </row>
    <row r="16" spans="1:6" ht="18" x14ac:dyDescent="0.25">
      <c r="A16" s="142" t="s">
        <v>165</v>
      </c>
      <c r="B16" s="142"/>
      <c r="C16" s="142"/>
      <c r="D16" s="142"/>
      <c r="E16" s="142"/>
      <c r="F16" s="142"/>
    </row>
    <row r="17" spans="1:6" ht="18" x14ac:dyDescent="0.25">
      <c r="A17" s="77"/>
      <c r="B17" s="77"/>
      <c r="C17" s="77"/>
      <c r="D17" s="77"/>
      <c r="E17" s="77"/>
      <c r="F17" s="77"/>
    </row>
    <row r="18" spans="1:6" ht="15.75" customHeight="1" x14ac:dyDescent="0.25">
      <c r="A18" s="78" t="s">
        <v>130</v>
      </c>
      <c r="B18" s="78"/>
      <c r="C18" s="143" t="s">
        <v>131</v>
      </c>
      <c r="D18" s="143"/>
      <c r="E18" s="79"/>
      <c r="F18" s="78" t="s">
        <v>132</v>
      </c>
    </row>
    <row r="19" spans="1:6" ht="15" x14ac:dyDescent="0.2">
      <c r="A19" s="74"/>
      <c r="B19" s="74"/>
      <c r="C19" s="74"/>
      <c r="D19" s="74">
        <f>'3.1 Elektromos'!F36</f>
        <v>0</v>
      </c>
      <c r="E19" s="74"/>
      <c r="F19" s="74">
        <f>'3.1 Elektromos'!G36</f>
        <v>0</v>
      </c>
    </row>
    <row r="20" spans="1:6" ht="15" x14ac:dyDescent="0.2">
      <c r="A20" s="74" t="s">
        <v>236</v>
      </c>
      <c r="B20" s="74"/>
      <c r="C20" s="74"/>
      <c r="D20" s="74">
        <f>'3.1 Elektromos'!F36</f>
        <v>0</v>
      </c>
      <c r="E20" s="80"/>
      <c r="F20" s="74"/>
    </row>
    <row r="21" spans="1:6" ht="15" x14ac:dyDescent="0.2">
      <c r="A21" s="74" t="s">
        <v>237</v>
      </c>
      <c r="B21" s="74"/>
      <c r="C21" s="74"/>
      <c r="D21" s="138">
        <f>SUM(D20,F20)</f>
        <v>0</v>
      </c>
      <c r="E21" s="138"/>
      <c r="F21" s="81"/>
    </row>
    <row r="22" spans="1:6" ht="15" x14ac:dyDescent="0.2">
      <c r="A22" s="74" t="s">
        <v>238</v>
      </c>
      <c r="B22" s="74"/>
      <c r="C22" s="82"/>
      <c r="D22" s="138">
        <f>PRODUCT(D21,0.27)</f>
        <v>0</v>
      </c>
      <c r="E22" s="138"/>
      <c r="F22" s="81"/>
    </row>
    <row r="23" spans="1:6" ht="15" x14ac:dyDescent="0.2">
      <c r="A23" s="74"/>
      <c r="B23" s="74"/>
      <c r="C23" s="82"/>
      <c r="D23" s="74"/>
      <c r="E23" s="81"/>
      <c r="F23" s="81"/>
    </row>
    <row r="24" spans="1:6" ht="15.75" x14ac:dyDescent="0.25">
      <c r="A24" s="83" t="s">
        <v>239</v>
      </c>
      <c r="B24" s="83"/>
      <c r="C24" s="83"/>
      <c r="D24" s="139">
        <f>SUM(D21:D22)</f>
        <v>0</v>
      </c>
      <c r="E24" s="139"/>
      <c r="F24" s="84"/>
    </row>
    <row r="25" spans="1:6" ht="15" x14ac:dyDescent="0.2">
      <c r="A25" s="74"/>
      <c r="B25" s="74"/>
      <c r="C25" s="74"/>
      <c r="D25" s="74"/>
      <c r="E25" s="74"/>
      <c r="F25" s="74"/>
    </row>
    <row r="26" spans="1:6" ht="75" customHeight="1" x14ac:dyDescent="0.2">
      <c r="A26" s="74"/>
      <c r="B26" s="74"/>
      <c r="C26" s="74"/>
      <c r="D26" s="74">
        <v>0</v>
      </c>
      <c r="E26" s="74"/>
      <c r="F26" s="74"/>
    </row>
    <row r="27" spans="1:6" ht="30.75" customHeight="1" x14ac:dyDescent="0.2">
      <c r="A27" s="74"/>
      <c r="B27" s="74"/>
      <c r="C27" s="74"/>
      <c r="D27" s="74">
        <f>D21+D26</f>
        <v>0</v>
      </c>
      <c r="E27" s="74"/>
      <c r="F27" s="74"/>
    </row>
    <row r="28" spans="1:6" ht="15" x14ac:dyDescent="0.2">
      <c r="A28" s="74" t="s">
        <v>240</v>
      </c>
      <c r="B28" s="74"/>
      <c r="C28" s="74"/>
      <c r="D28" s="74">
        <f>PRODUCT(D27,0.27)</f>
        <v>0</v>
      </c>
      <c r="E28" s="74"/>
      <c r="F28" s="74"/>
    </row>
    <row r="29" spans="1:6" ht="15" x14ac:dyDescent="0.2">
      <c r="A29" s="74" t="s">
        <v>241</v>
      </c>
      <c r="B29" s="74"/>
      <c r="C29" s="74"/>
      <c r="D29" s="74">
        <f>SUM(D26:D28)</f>
        <v>0</v>
      </c>
      <c r="E29" s="74"/>
      <c r="F29" s="74"/>
    </row>
    <row r="30" spans="1:6" ht="15.75" x14ac:dyDescent="0.25">
      <c r="A30" s="83" t="s">
        <v>242</v>
      </c>
      <c r="B30" s="74"/>
      <c r="C30" s="74"/>
      <c r="D30" s="83">
        <f>SUM(D24,D29)</f>
        <v>0</v>
      </c>
      <c r="E30" s="74"/>
      <c r="F30" s="74"/>
    </row>
    <row r="31" spans="1:6" ht="15" x14ac:dyDescent="0.2">
      <c r="A31" s="74"/>
      <c r="B31" s="74"/>
      <c r="C31" s="74"/>
      <c r="D31" s="74"/>
      <c r="E31" s="74"/>
      <c r="F31" s="74"/>
    </row>
    <row r="32" spans="1:6" ht="15" x14ac:dyDescent="0.2">
      <c r="A32" s="74"/>
      <c r="B32" s="74"/>
      <c r="C32" s="74"/>
      <c r="D32" s="74"/>
      <c r="E32" s="74"/>
      <c r="F32" s="74"/>
    </row>
    <row r="33" spans="1:6" ht="15" x14ac:dyDescent="0.2">
      <c r="A33" s="74"/>
      <c r="B33" s="74"/>
      <c r="C33" s="74"/>
      <c r="D33" s="74"/>
      <c r="E33" s="74"/>
      <c r="F33" s="74"/>
    </row>
    <row r="37" spans="1:6" ht="15.75" x14ac:dyDescent="0.25">
      <c r="A37" s="84"/>
      <c r="B37" s="84"/>
      <c r="C37" s="84"/>
      <c r="D37" s="84"/>
      <c r="E37" s="84"/>
      <c r="F37" s="84"/>
    </row>
    <row r="38" spans="1:6" ht="15.75" x14ac:dyDescent="0.25">
      <c r="A38" s="84"/>
      <c r="B38" s="84"/>
      <c r="C38" s="84"/>
      <c r="D38" s="84"/>
      <c r="E38" s="84"/>
      <c r="F38" s="84"/>
    </row>
    <row r="39" spans="1:6" ht="15.75" x14ac:dyDescent="0.25">
      <c r="A39" s="84"/>
      <c r="B39" s="84"/>
      <c r="C39" s="84"/>
      <c r="D39" s="84"/>
      <c r="E39" s="84"/>
      <c r="F39" s="84"/>
    </row>
    <row r="40" spans="1:6" ht="15" x14ac:dyDescent="0.2">
      <c r="A40" s="74"/>
      <c r="B40" s="74"/>
      <c r="C40" s="74"/>
      <c r="D40" s="74"/>
      <c r="E40" s="74"/>
      <c r="F40" s="74"/>
    </row>
    <row r="41" spans="1:6" ht="15" x14ac:dyDescent="0.2">
      <c r="A41" s="74"/>
      <c r="B41" s="74"/>
      <c r="C41" s="74"/>
      <c r="D41" s="74"/>
      <c r="E41" s="74"/>
      <c r="F41" s="74"/>
    </row>
    <row r="42" spans="1:6" ht="15" x14ac:dyDescent="0.2">
      <c r="A42" s="75"/>
      <c r="B42" s="75"/>
      <c r="C42" s="75"/>
      <c r="D42" s="75"/>
      <c r="E42" s="74"/>
      <c r="F42" s="74"/>
    </row>
    <row r="43" spans="1:6" ht="15" x14ac:dyDescent="0.2">
      <c r="A43" s="75"/>
      <c r="B43" s="75"/>
      <c r="C43" s="75"/>
      <c r="D43" s="75"/>
      <c r="E43" s="74"/>
      <c r="F43" s="74"/>
    </row>
    <row r="44" spans="1:6" ht="15" x14ac:dyDescent="0.2">
      <c r="A44" s="75"/>
      <c r="B44" s="75"/>
      <c r="C44" s="75"/>
      <c r="D44" s="75"/>
      <c r="E44" s="74"/>
      <c r="F44" s="74"/>
    </row>
    <row r="45" spans="1:6" ht="15" x14ac:dyDescent="0.2">
      <c r="A45" s="75"/>
      <c r="B45" s="75"/>
      <c r="C45" s="75"/>
      <c r="D45" s="75"/>
      <c r="E45" s="74"/>
      <c r="F45" s="74"/>
    </row>
    <row r="46" spans="1:6" ht="15" x14ac:dyDescent="0.2">
      <c r="A46" s="75"/>
      <c r="B46" s="75"/>
      <c r="C46" s="75"/>
      <c r="D46" s="75"/>
      <c r="E46" s="74"/>
      <c r="F46" s="74"/>
    </row>
    <row r="47" spans="1:6" ht="15" x14ac:dyDescent="0.2">
      <c r="A47" s="75"/>
      <c r="B47" s="75"/>
      <c r="C47" s="85"/>
      <c r="D47" s="85"/>
      <c r="E47" s="74"/>
      <c r="F47" s="74"/>
    </row>
    <row r="48" spans="1:6" ht="15" x14ac:dyDescent="0.2">
      <c r="A48" s="75"/>
      <c r="B48" s="75"/>
      <c r="C48" s="85"/>
      <c r="D48" s="85"/>
      <c r="E48" s="74"/>
      <c r="F48" s="74"/>
    </row>
    <row r="49" spans="1:6" ht="15" x14ac:dyDescent="0.2">
      <c r="A49" s="75"/>
      <c r="B49" s="75"/>
      <c r="C49" s="75"/>
      <c r="D49" s="75"/>
      <c r="E49" s="74"/>
      <c r="F49" s="74"/>
    </row>
    <row r="50" spans="1:6" ht="15" x14ac:dyDescent="0.2">
      <c r="A50" s="74"/>
      <c r="B50" s="74"/>
      <c r="C50" s="74"/>
      <c r="D50" s="74"/>
      <c r="E50" s="74"/>
      <c r="F50" s="74"/>
    </row>
    <row r="51" spans="1:6" ht="18" x14ac:dyDescent="0.25">
      <c r="A51" s="86"/>
      <c r="B51" s="86"/>
      <c r="C51" s="86"/>
      <c r="D51" s="86"/>
      <c r="E51" s="86"/>
      <c r="F51" s="86"/>
    </row>
    <row r="52" spans="1:6" s="89" customFormat="1" ht="15.75" x14ac:dyDescent="0.25">
      <c r="A52" s="87"/>
      <c r="B52" s="87"/>
      <c r="C52" s="87"/>
      <c r="D52" s="88"/>
      <c r="E52" s="88"/>
      <c r="F52" s="87"/>
    </row>
    <row r="53" spans="1:6" ht="15" x14ac:dyDescent="0.2">
      <c r="A53" s="74"/>
      <c r="B53" s="74"/>
      <c r="C53" s="74"/>
      <c r="D53" s="74"/>
      <c r="E53" s="74"/>
      <c r="F53" s="74"/>
    </row>
    <row r="54" spans="1:6" ht="15" x14ac:dyDescent="0.2">
      <c r="A54" s="74"/>
      <c r="B54" s="74"/>
      <c r="C54" s="74"/>
      <c r="D54" s="74"/>
      <c r="E54" s="80"/>
      <c r="F54" s="74"/>
    </row>
    <row r="55" spans="1:6" ht="15" x14ac:dyDescent="0.2">
      <c r="A55" s="74"/>
      <c r="B55" s="74"/>
      <c r="C55" s="74"/>
      <c r="D55" s="74"/>
      <c r="E55" s="81"/>
      <c r="F55" s="81"/>
    </row>
    <row r="56" spans="1:6" ht="15" x14ac:dyDescent="0.2">
      <c r="A56" s="74"/>
      <c r="B56" s="74"/>
      <c r="C56" s="82"/>
      <c r="D56" s="74"/>
      <c r="E56" s="81"/>
      <c r="F56" s="81"/>
    </row>
    <row r="57" spans="1:6" ht="15" x14ac:dyDescent="0.2">
      <c r="A57" s="74"/>
      <c r="B57" s="74"/>
      <c r="C57" s="82"/>
      <c r="D57" s="74"/>
      <c r="E57" s="81"/>
      <c r="F57" s="81"/>
    </row>
    <row r="58" spans="1:6" ht="15.75" x14ac:dyDescent="0.25">
      <c r="A58" s="83"/>
      <c r="B58" s="83"/>
      <c r="C58" s="83"/>
      <c r="D58" s="83"/>
      <c r="E58" s="84"/>
      <c r="F58" s="84"/>
    </row>
    <row r="59" spans="1:6" ht="15" x14ac:dyDescent="0.2">
      <c r="A59" s="74"/>
      <c r="B59" s="74"/>
      <c r="C59" s="74"/>
      <c r="D59" s="74"/>
      <c r="E59" s="74"/>
      <c r="F59" s="74"/>
    </row>
    <row r="60" spans="1:6" ht="15" x14ac:dyDescent="0.2">
      <c r="A60" s="74"/>
      <c r="B60" s="74"/>
      <c r="C60" s="74"/>
      <c r="D60" s="74"/>
      <c r="E60" s="74"/>
      <c r="F60" s="74"/>
    </row>
    <row r="61" spans="1:6" ht="15" x14ac:dyDescent="0.2">
      <c r="A61" s="74"/>
      <c r="B61" s="74"/>
      <c r="C61" s="74"/>
      <c r="D61" s="74"/>
      <c r="E61" s="74"/>
      <c r="F61" s="74"/>
    </row>
    <row r="62" spans="1:6" ht="15" x14ac:dyDescent="0.2">
      <c r="A62" s="74"/>
      <c r="B62" s="74"/>
      <c r="C62" s="74"/>
      <c r="D62" s="74"/>
      <c r="E62" s="74"/>
      <c r="F62" s="74"/>
    </row>
    <row r="63" spans="1:6" ht="15" x14ac:dyDescent="0.2">
      <c r="A63" s="74"/>
      <c r="B63" s="74"/>
      <c r="C63" s="74"/>
      <c r="D63" s="74"/>
      <c r="E63" s="74"/>
      <c r="F63" s="74"/>
    </row>
    <row r="64" spans="1:6" ht="15" x14ac:dyDescent="0.2">
      <c r="A64" s="74"/>
      <c r="B64" s="74"/>
      <c r="C64" s="74"/>
      <c r="D64" s="74"/>
      <c r="E64" s="74"/>
      <c r="F64" s="74"/>
    </row>
    <row r="65" spans="1:6" ht="15" x14ac:dyDescent="0.2">
      <c r="A65" s="74"/>
      <c r="B65" s="74"/>
      <c r="C65" s="74"/>
      <c r="D65" s="74"/>
      <c r="E65" s="74"/>
      <c r="F65" s="74"/>
    </row>
    <row r="66" spans="1:6" ht="15" x14ac:dyDescent="0.2">
      <c r="A66" s="74"/>
      <c r="B66" s="74"/>
      <c r="C66" s="74"/>
      <c r="D66" s="74"/>
      <c r="E66" s="74"/>
      <c r="F66" s="74"/>
    </row>
    <row r="70" spans="1:6" ht="15.75" x14ac:dyDescent="0.25">
      <c r="A70" s="84"/>
      <c r="B70" s="84"/>
      <c r="C70" s="84"/>
      <c r="D70" s="84"/>
      <c r="E70" s="84"/>
      <c r="F70" s="84"/>
    </row>
    <row r="71" spans="1:6" ht="15.75" x14ac:dyDescent="0.25">
      <c r="A71" s="84"/>
      <c r="B71" s="84"/>
      <c r="C71" s="84"/>
      <c r="D71" s="84"/>
      <c r="E71" s="84"/>
      <c r="F71" s="84"/>
    </row>
    <row r="72" spans="1:6" ht="15.75" x14ac:dyDescent="0.25">
      <c r="A72" s="84"/>
      <c r="B72" s="84"/>
      <c r="C72" s="84"/>
      <c r="D72" s="84"/>
      <c r="E72" s="84"/>
      <c r="F72" s="84"/>
    </row>
    <row r="73" spans="1:6" ht="15" x14ac:dyDescent="0.2">
      <c r="A73" s="74"/>
      <c r="B73" s="74"/>
      <c r="C73" s="74"/>
      <c r="D73" s="74"/>
      <c r="E73" s="74"/>
      <c r="F73" s="74"/>
    </row>
    <row r="74" spans="1:6" ht="15" x14ac:dyDescent="0.2">
      <c r="A74" s="74"/>
      <c r="B74" s="74"/>
      <c r="C74" s="74"/>
      <c r="D74" s="74"/>
      <c r="E74" s="74"/>
      <c r="F74" s="74"/>
    </row>
    <row r="75" spans="1:6" ht="15" x14ac:dyDescent="0.2">
      <c r="A75" s="75"/>
      <c r="B75" s="75"/>
      <c r="C75" s="75"/>
      <c r="D75" s="75"/>
      <c r="E75" s="74"/>
      <c r="F75" s="74"/>
    </row>
    <row r="76" spans="1:6" ht="15" x14ac:dyDescent="0.2">
      <c r="A76" s="75"/>
      <c r="B76" s="75"/>
      <c r="C76" s="75"/>
      <c r="D76" s="75"/>
      <c r="E76" s="74"/>
      <c r="F76" s="74"/>
    </row>
    <row r="77" spans="1:6" ht="15" x14ac:dyDescent="0.2">
      <c r="A77" s="75"/>
      <c r="B77" s="75"/>
      <c r="C77" s="75"/>
      <c r="D77" s="75"/>
      <c r="E77" s="74"/>
      <c r="F77" s="74"/>
    </row>
    <row r="78" spans="1:6" ht="15" x14ac:dyDescent="0.2">
      <c r="A78" s="75"/>
      <c r="B78" s="75"/>
      <c r="C78" s="75"/>
      <c r="D78" s="75"/>
      <c r="E78" s="74"/>
      <c r="F78" s="74"/>
    </row>
    <row r="79" spans="1:6" ht="15" x14ac:dyDescent="0.2">
      <c r="A79" s="75"/>
      <c r="B79" s="75"/>
      <c r="C79" s="75"/>
      <c r="D79" s="75"/>
      <c r="E79" s="74"/>
      <c r="F79" s="74"/>
    </row>
    <row r="80" spans="1:6" ht="15" x14ac:dyDescent="0.2">
      <c r="A80" s="75"/>
      <c r="B80" s="75"/>
      <c r="C80" s="85"/>
      <c r="D80" s="85"/>
      <c r="E80" s="74"/>
      <c r="F80" s="74"/>
    </row>
    <row r="81" spans="1:6" ht="15" x14ac:dyDescent="0.2">
      <c r="A81" s="75"/>
      <c r="B81" s="75"/>
      <c r="C81" s="85"/>
      <c r="D81" s="85"/>
      <c r="E81" s="74"/>
      <c r="F81" s="74"/>
    </row>
    <row r="82" spans="1:6" ht="15" x14ac:dyDescent="0.2">
      <c r="A82" s="75"/>
      <c r="B82" s="75"/>
      <c r="C82" s="75"/>
      <c r="D82" s="75"/>
      <c r="E82" s="74"/>
      <c r="F82" s="74"/>
    </row>
    <row r="83" spans="1:6" ht="15" x14ac:dyDescent="0.2">
      <c r="A83" s="74"/>
      <c r="B83" s="74"/>
      <c r="C83" s="74"/>
      <c r="D83" s="74"/>
      <c r="E83" s="74"/>
      <c r="F83" s="74"/>
    </row>
    <row r="84" spans="1:6" ht="18" x14ac:dyDescent="0.25">
      <c r="A84" s="86"/>
      <c r="B84" s="86"/>
      <c r="C84" s="86"/>
      <c r="D84" s="86"/>
      <c r="E84" s="86"/>
      <c r="F84" s="86"/>
    </row>
    <row r="85" spans="1:6" s="89" customFormat="1" ht="15.75" x14ac:dyDescent="0.25">
      <c r="A85" s="87"/>
      <c r="B85" s="87"/>
      <c r="C85" s="87"/>
      <c r="D85" s="88"/>
      <c r="E85" s="88"/>
      <c r="F85" s="87"/>
    </row>
    <row r="86" spans="1:6" ht="15" x14ac:dyDescent="0.2">
      <c r="A86" s="74"/>
      <c r="B86" s="74"/>
      <c r="C86" s="74"/>
      <c r="D86" s="74"/>
      <c r="E86" s="74"/>
      <c r="F86" s="74"/>
    </row>
    <row r="87" spans="1:6" ht="15" x14ac:dyDescent="0.2">
      <c r="A87" s="74"/>
      <c r="B87" s="74"/>
      <c r="C87" s="74"/>
      <c r="D87" s="74"/>
      <c r="E87" s="80"/>
      <c r="F87" s="74"/>
    </row>
    <row r="88" spans="1:6" ht="15" x14ac:dyDescent="0.2">
      <c r="A88" s="74"/>
      <c r="B88" s="74"/>
      <c r="C88" s="74"/>
      <c r="D88" s="74"/>
      <c r="E88" s="81"/>
      <c r="F88" s="81"/>
    </row>
    <row r="89" spans="1:6" ht="15" x14ac:dyDescent="0.2">
      <c r="A89" s="74"/>
      <c r="B89" s="74"/>
      <c r="C89" s="82"/>
      <c r="D89" s="74"/>
      <c r="E89" s="81"/>
      <c r="F89" s="81"/>
    </row>
    <row r="90" spans="1:6" ht="15" x14ac:dyDescent="0.2">
      <c r="A90" s="74"/>
      <c r="B90" s="74"/>
      <c r="C90" s="82"/>
      <c r="D90" s="74"/>
      <c r="E90" s="81"/>
      <c r="F90" s="81"/>
    </row>
    <row r="91" spans="1:6" ht="15.75" x14ac:dyDescent="0.25">
      <c r="A91" s="83"/>
      <c r="B91" s="83"/>
      <c r="C91" s="83"/>
      <c r="D91" s="83"/>
      <c r="E91" s="84"/>
      <c r="F91" s="84"/>
    </row>
    <row r="92" spans="1:6" ht="15" x14ac:dyDescent="0.2">
      <c r="A92" s="74"/>
      <c r="B92" s="74"/>
      <c r="C92" s="74"/>
      <c r="D92" s="74"/>
      <c r="E92" s="74"/>
      <c r="F92" s="74"/>
    </row>
    <row r="93" spans="1:6" ht="15" x14ac:dyDescent="0.2">
      <c r="A93" s="74"/>
      <c r="B93" s="74"/>
      <c r="C93" s="74"/>
      <c r="D93" s="74"/>
      <c r="E93" s="74"/>
      <c r="F93" s="74"/>
    </row>
    <row r="94" spans="1:6" ht="15" x14ac:dyDescent="0.2">
      <c r="A94" s="74"/>
      <c r="B94" s="74"/>
      <c r="C94" s="74"/>
      <c r="D94" s="74"/>
      <c r="E94" s="74"/>
      <c r="F94" s="74"/>
    </row>
    <row r="95" spans="1:6" ht="15" x14ac:dyDescent="0.2">
      <c r="A95" s="74"/>
      <c r="B95" s="74"/>
      <c r="C95" s="74"/>
      <c r="D95" s="74"/>
      <c r="E95" s="74"/>
      <c r="F95" s="74"/>
    </row>
    <row r="96" spans="1:6" ht="15" x14ac:dyDescent="0.2">
      <c r="A96" s="74"/>
      <c r="B96" s="74"/>
      <c r="C96" s="74"/>
      <c r="D96" s="74"/>
      <c r="E96" s="74"/>
      <c r="F96" s="74"/>
    </row>
    <row r="97" spans="1:6" ht="15" x14ac:dyDescent="0.2">
      <c r="A97" s="74"/>
      <c r="B97" s="74"/>
      <c r="C97" s="74"/>
      <c r="D97" s="74"/>
      <c r="E97" s="74"/>
      <c r="F97" s="74"/>
    </row>
    <row r="98" spans="1:6" ht="15" x14ac:dyDescent="0.2">
      <c r="A98" s="74"/>
      <c r="B98" s="74"/>
      <c r="C98" s="74"/>
      <c r="D98" s="74"/>
      <c r="E98" s="74"/>
      <c r="F98" s="74"/>
    </row>
    <row r="99" spans="1:6" ht="15" x14ac:dyDescent="0.2">
      <c r="A99" s="74"/>
      <c r="B99" s="74"/>
      <c r="C99" s="74"/>
      <c r="D99" s="74"/>
      <c r="E99" s="74"/>
      <c r="F99" s="74"/>
    </row>
    <row r="103" spans="1:6" ht="15.75" x14ac:dyDescent="0.25">
      <c r="A103" s="84"/>
      <c r="B103" s="84"/>
      <c r="C103" s="84"/>
      <c r="D103" s="84"/>
      <c r="E103" s="84"/>
      <c r="F103" s="84"/>
    </row>
    <row r="104" spans="1:6" ht="15.75" x14ac:dyDescent="0.25">
      <c r="A104" s="84"/>
      <c r="B104" s="84"/>
      <c r="C104" s="84"/>
      <c r="D104" s="84"/>
      <c r="E104" s="84"/>
      <c r="F104" s="84"/>
    </row>
    <row r="105" spans="1:6" ht="15.75" x14ac:dyDescent="0.25">
      <c r="A105" s="84"/>
      <c r="B105" s="84"/>
      <c r="C105" s="84"/>
      <c r="D105" s="84"/>
      <c r="E105" s="84"/>
      <c r="F105" s="84"/>
    </row>
    <row r="106" spans="1:6" ht="15" x14ac:dyDescent="0.2">
      <c r="A106" s="74"/>
      <c r="B106" s="74"/>
      <c r="C106" s="74"/>
      <c r="D106" s="74"/>
      <c r="E106" s="74"/>
      <c r="F106" s="74"/>
    </row>
    <row r="107" spans="1:6" ht="15" x14ac:dyDescent="0.2">
      <c r="A107" s="74"/>
      <c r="B107" s="74"/>
      <c r="C107" s="74"/>
      <c r="D107" s="74"/>
      <c r="E107" s="74"/>
      <c r="F107" s="74"/>
    </row>
    <row r="108" spans="1:6" ht="15" x14ac:dyDescent="0.2">
      <c r="A108" s="75"/>
      <c r="B108" s="75"/>
      <c r="C108" s="75"/>
      <c r="D108" s="75"/>
      <c r="E108" s="74"/>
      <c r="F108" s="74"/>
    </row>
    <row r="109" spans="1:6" ht="15" x14ac:dyDescent="0.2">
      <c r="A109" s="75"/>
      <c r="B109" s="75"/>
      <c r="C109" s="75"/>
      <c r="D109" s="75"/>
      <c r="E109" s="74"/>
      <c r="F109" s="74"/>
    </row>
    <row r="110" spans="1:6" ht="15" x14ac:dyDescent="0.2">
      <c r="A110" s="75"/>
      <c r="B110" s="75"/>
      <c r="C110" s="75"/>
      <c r="D110" s="75"/>
      <c r="E110" s="74"/>
      <c r="F110" s="74"/>
    </row>
    <row r="111" spans="1:6" ht="15" x14ac:dyDescent="0.2">
      <c r="A111" s="75"/>
      <c r="B111" s="75"/>
      <c r="C111" s="75"/>
      <c r="D111" s="75"/>
      <c r="E111" s="74"/>
      <c r="F111" s="74"/>
    </row>
    <row r="112" spans="1:6" ht="15" x14ac:dyDescent="0.2">
      <c r="A112" s="75"/>
      <c r="B112" s="75"/>
      <c r="C112" s="75"/>
      <c r="D112" s="75"/>
      <c r="E112" s="74"/>
      <c r="F112" s="74"/>
    </row>
    <row r="113" spans="1:6" ht="15" x14ac:dyDescent="0.2">
      <c r="A113" s="75"/>
      <c r="B113" s="75"/>
      <c r="C113" s="85"/>
      <c r="D113" s="85"/>
      <c r="E113" s="74"/>
      <c r="F113" s="74"/>
    </row>
    <row r="114" spans="1:6" ht="15" x14ac:dyDescent="0.2">
      <c r="A114" s="75"/>
      <c r="B114" s="75"/>
      <c r="C114" s="85"/>
      <c r="D114" s="85"/>
      <c r="E114" s="74"/>
      <c r="F114" s="74"/>
    </row>
    <row r="115" spans="1:6" ht="15" x14ac:dyDescent="0.2">
      <c r="A115" s="75"/>
      <c r="B115" s="75"/>
      <c r="C115" s="75"/>
      <c r="D115" s="75"/>
      <c r="E115" s="74"/>
      <c r="F115" s="74"/>
    </row>
    <row r="116" spans="1:6" ht="15" x14ac:dyDescent="0.2">
      <c r="A116" s="74"/>
      <c r="B116" s="74"/>
      <c r="C116" s="74"/>
      <c r="D116" s="74"/>
      <c r="E116" s="74"/>
      <c r="F116" s="74"/>
    </row>
    <row r="117" spans="1:6" ht="18" x14ac:dyDescent="0.25">
      <c r="A117" s="86"/>
      <c r="B117" s="86"/>
      <c r="C117" s="86"/>
      <c r="D117" s="86"/>
      <c r="E117" s="86"/>
      <c r="F117" s="86"/>
    </row>
    <row r="118" spans="1:6" s="89" customFormat="1" ht="15.75" x14ac:dyDescent="0.25">
      <c r="A118" s="87"/>
      <c r="B118" s="87"/>
      <c r="C118" s="87"/>
      <c r="D118" s="88"/>
      <c r="E118" s="88"/>
      <c r="F118" s="87"/>
    </row>
    <row r="119" spans="1:6" ht="15" x14ac:dyDescent="0.2">
      <c r="A119" s="74"/>
      <c r="B119" s="74"/>
      <c r="C119" s="74"/>
      <c r="D119" s="74"/>
      <c r="E119" s="74"/>
      <c r="F119" s="74"/>
    </row>
    <row r="120" spans="1:6" ht="15" x14ac:dyDescent="0.2">
      <c r="A120" s="74"/>
      <c r="B120" s="74"/>
      <c r="C120" s="74"/>
      <c r="D120" s="74"/>
      <c r="E120" s="80"/>
      <c r="F120" s="74"/>
    </row>
    <row r="121" spans="1:6" ht="15" x14ac:dyDescent="0.2">
      <c r="A121" s="74"/>
      <c r="B121" s="74"/>
      <c r="C121" s="74"/>
      <c r="D121" s="74"/>
      <c r="E121" s="81"/>
      <c r="F121" s="81"/>
    </row>
    <row r="122" spans="1:6" ht="15" x14ac:dyDescent="0.2">
      <c r="A122" s="74"/>
      <c r="B122" s="74"/>
      <c r="C122" s="82"/>
      <c r="D122" s="74"/>
      <c r="E122" s="81"/>
      <c r="F122" s="81"/>
    </row>
    <row r="123" spans="1:6" ht="15" x14ac:dyDescent="0.2">
      <c r="A123" s="74"/>
      <c r="B123" s="74"/>
      <c r="C123" s="82"/>
      <c r="D123" s="74"/>
      <c r="E123" s="81"/>
      <c r="F123" s="81"/>
    </row>
    <row r="124" spans="1:6" ht="15.75" x14ac:dyDescent="0.25">
      <c r="A124" s="83"/>
      <c r="B124" s="83"/>
      <c r="C124" s="83"/>
      <c r="D124" s="83"/>
      <c r="E124" s="84"/>
      <c r="F124" s="84"/>
    </row>
    <row r="125" spans="1:6" ht="15" x14ac:dyDescent="0.2">
      <c r="A125" s="74"/>
      <c r="B125" s="74"/>
      <c r="C125" s="74"/>
      <c r="D125" s="74"/>
      <c r="E125" s="74"/>
      <c r="F125" s="74"/>
    </row>
    <row r="126" spans="1:6" ht="15" x14ac:dyDescent="0.2">
      <c r="A126" s="74"/>
      <c r="B126" s="74"/>
      <c r="C126" s="74"/>
      <c r="D126" s="74"/>
      <c r="E126" s="74"/>
      <c r="F126" s="74"/>
    </row>
    <row r="127" spans="1:6" ht="15" x14ac:dyDescent="0.2">
      <c r="A127" s="74"/>
      <c r="B127" s="74"/>
      <c r="C127" s="74"/>
      <c r="D127" s="74"/>
      <c r="E127" s="74"/>
      <c r="F127" s="74"/>
    </row>
    <row r="128" spans="1:6" ht="15" x14ac:dyDescent="0.2">
      <c r="A128" s="74"/>
      <c r="B128" s="74"/>
      <c r="C128" s="74"/>
      <c r="D128" s="74"/>
      <c r="E128" s="74"/>
      <c r="F128" s="74"/>
    </row>
    <row r="129" spans="1:6" ht="15" x14ac:dyDescent="0.2">
      <c r="A129" s="74"/>
      <c r="B129" s="74"/>
      <c r="C129" s="74"/>
      <c r="D129" s="74"/>
      <c r="E129" s="74"/>
      <c r="F129" s="74"/>
    </row>
    <row r="130" spans="1:6" ht="15" x14ac:dyDescent="0.2">
      <c r="A130" s="74"/>
      <c r="B130" s="74"/>
      <c r="C130" s="74"/>
      <c r="D130" s="74"/>
      <c r="E130" s="74"/>
      <c r="F130" s="74"/>
    </row>
    <row r="131" spans="1:6" ht="15" x14ac:dyDescent="0.2">
      <c r="A131" s="74"/>
      <c r="B131" s="74"/>
      <c r="C131" s="74"/>
      <c r="D131" s="74"/>
      <c r="E131" s="74"/>
      <c r="F131" s="74"/>
    </row>
    <row r="132" spans="1:6" ht="15" x14ac:dyDescent="0.2">
      <c r="A132" s="74"/>
      <c r="B132" s="74"/>
      <c r="C132" s="74"/>
      <c r="D132" s="74"/>
      <c r="E132" s="74"/>
      <c r="F132" s="74"/>
    </row>
  </sheetData>
  <mergeCells count="15">
    <mergeCell ref="A10:B10"/>
    <mergeCell ref="A1:F1"/>
    <mergeCell ref="A2:F2"/>
    <mergeCell ref="A3:F3"/>
    <mergeCell ref="A6:B6"/>
    <mergeCell ref="A8:B8"/>
    <mergeCell ref="D21:E21"/>
    <mergeCell ref="D22:E22"/>
    <mergeCell ref="D24:E24"/>
    <mergeCell ref="A11:B11"/>
    <mergeCell ref="C11:D11"/>
    <mergeCell ref="B12:E12"/>
    <mergeCell ref="A13:B13"/>
    <mergeCell ref="A16:F16"/>
    <mergeCell ref="C18:D1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28" zoomScale="130" zoomScaleNormal="130" workbookViewId="0">
      <selection activeCell="D28" sqref="D28:D29"/>
    </sheetView>
  </sheetViews>
  <sheetFormatPr defaultColWidth="11.5703125" defaultRowHeight="12.75" x14ac:dyDescent="0.25"/>
  <cols>
    <col min="1" max="1" width="58.5703125" style="105" customWidth="1"/>
    <col min="2" max="2" width="10.28515625" style="110" customWidth="1"/>
    <col min="3" max="3" width="7.7109375" style="110" customWidth="1"/>
    <col min="4" max="4" width="11.7109375" style="110" customWidth="1"/>
    <col min="5" max="5" width="10" style="110" customWidth="1"/>
    <col min="6" max="6" width="12.5703125" style="105" customWidth="1"/>
    <col min="7" max="7" width="11.42578125" style="105" customWidth="1"/>
    <col min="8" max="8" width="0" style="105" hidden="1" customWidth="1"/>
    <col min="9" max="16384" width="11.5703125" style="105"/>
  </cols>
  <sheetData>
    <row r="1" spans="1:9" s="91" customFormat="1" ht="25.5" x14ac:dyDescent="0.25">
      <c r="A1" s="90" t="s">
        <v>130</v>
      </c>
      <c r="B1" s="90" t="s">
        <v>244</v>
      </c>
      <c r="C1" s="90" t="s">
        <v>7</v>
      </c>
      <c r="D1" s="90" t="s">
        <v>245</v>
      </c>
      <c r="E1" s="90" t="s">
        <v>246</v>
      </c>
      <c r="F1" s="90" t="s">
        <v>247</v>
      </c>
      <c r="G1" s="90" t="s">
        <v>248</v>
      </c>
    </row>
    <row r="2" spans="1:9" s="92" customFormat="1" ht="15" x14ac:dyDescent="0.25">
      <c r="A2" s="92" t="s">
        <v>249</v>
      </c>
      <c r="B2" s="93">
        <v>10</v>
      </c>
      <c r="C2" s="93" t="s">
        <v>250</v>
      </c>
      <c r="D2" s="93">
        <v>0</v>
      </c>
      <c r="E2" s="93">
        <v>0</v>
      </c>
      <c r="F2" s="92">
        <f>PRODUCT(B2,D2)</f>
        <v>0</v>
      </c>
      <c r="G2" s="92">
        <f>PRODUCT(B2,E2,2550)</f>
        <v>0</v>
      </c>
    </row>
    <row r="3" spans="1:9" s="92" customFormat="1" ht="39" customHeight="1" x14ac:dyDescent="0.25">
      <c r="A3" s="94" t="s">
        <v>251</v>
      </c>
      <c r="B3" s="93">
        <v>15</v>
      </c>
      <c r="C3" s="95" t="s">
        <v>250</v>
      </c>
      <c r="D3" s="93">
        <v>0</v>
      </c>
      <c r="E3" s="93">
        <v>0</v>
      </c>
      <c r="F3" s="92">
        <f t="shared" ref="F3:F35" si="0">PRODUCT(B3,D3)</f>
        <v>0</v>
      </c>
      <c r="G3" s="92">
        <f t="shared" ref="G3:G35" si="1">PRODUCT(B3,E3,2550)</f>
        <v>0</v>
      </c>
    </row>
    <row r="4" spans="1:9" s="97" customFormat="1" ht="25.5" x14ac:dyDescent="0.25">
      <c r="A4" s="96" t="s">
        <v>252</v>
      </c>
      <c r="B4" s="93">
        <v>25</v>
      </c>
      <c r="C4" s="93" t="s">
        <v>250</v>
      </c>
      <c r="D4" s="93">
        <v>0</v>
      </c>
      <c r="E4" s="93">
        <v>0</v>
      </c>
      <c r="F4" s="92">
        <f t="shared" si="0"/>
        <v>0</v>
      </c>
      <c r="G4" s="92">
        <f t="shared" si="1"/>
        <v>0</v>
      </c>
    </row>
    <row r="5" spans="1:9" s="97" customFormat="1" x14ac:dyDescent="0.25">
      <c r="A5" s="98" t="s">
        <v>253</v>
      </c>
      <c r="B5" s="93">
        <v>130</v>
      </c>
      <c r="C5" s="93" t="s">
        <v>250</v>
      </c>
      <c r="D5" s="93">
        <v>0</v>
      </c>
      <c r="E5" s="93">
        <v>0</v>
      </c>
      <c r="F5" s="92">
        <f t="shared" si="0"/>
        <v>0</v>
      </c>
      <c r="G5" s="92">
        <f t="shared" si="1"/>
        <v>0</v>
      </c>
    </row>
    <row r="6" spans="1:9" s="97" customFormat="1" x14ac:dyDescent="0.25">
      <c r="A6" s="96" t="s">
        <v>254</v>
      </c>
      <c r="B6" s="93">
        <v>2</v>
      </c>
      <c r="C6" s="93" t="s">
        <v>13</v>
      </c>
      <c r="D6" s="93">
        <v>0</v>
      </c>
      <c r="E6" s="93">
        <v>0</v>
      </c>
      <c r="F6" s="92">
        <f t="shared" si="0"/>
        <v>0</v>
      </c>
      <c r="G6" s="92">
        <f t="shared" si="1"/>
        <v>0</v>
      </c>
    </row>
    <row r="7" spans="1:9" s="97" customFormat="1" x14ac:dyDescent="0.25">
      <c r="A7" s="98" t="s">
        <v>255</v>
      </c>
      <c r="B7" s="93">
        <v>3</v>
      </c>
      <c r="C7" s="93" t="s">
        <v>250</v>
      </c>
      <c r="D7" s="93">
        <v>0</v>
      </c>
      <c r="E7" s="93">
        <v>0</v>
      </c>
      <c r="F7" s="92">
        <f t="shared" si="0"/>
        <v>0</v>
      </c>
      <c r="G7" s="92">
        <f t="shared" si="1"/>
        <v>0</v>
      </c>
    </row>
    <row r="8" spans="1:9" s="97" customFormat="1" x14ac:dyDescent="0.25">
      <c r="A8" s="96" t="s">
        <v>256</v>
      </c>
      <c r="B8" s="93">
        <v>12</v>
      </c>
      <c r="C8" s="93" t="s">
        <v>250</v>
      </c>
      <c r="D8" s="93">
        <v>0</v>
      </c>
      <c r="E8" s="93">
        <v>0</v>
      </c>
      <c r="F8" s="92">
        <f t="shared" si="0"/>
        <v>0</v>
      </c>
      <c r="G8" s="92">
        <f t="shared" si="1"/>
        <v>0</v>
      </c>
    </row>
    <row r="9" spans="1:9" s="97" customFormat="1" ht="21.75" customHeight="1" x14ac:dyDescent="0.25">
      <c r="A9" s="96" t="s">
        <v>257</v>
      </c>
      <c r="B9" s="93">
        <v>5</v>
      </c>
      <c r="C9" s="93" t="s">
        <v>250</v>
      </c>
      <c r="D9" s="93">
        <v>0</v>
      </c>
      <c r="E9" s="93">
        <v>0</v>
      </c>
      <c r="F9" s="92">
        <f t="shared" si="0"/>
        <v>0</v>
      </c>
      <c r="G9" s="92">
        <f t="shared" si="1"/>
        <v>0</v>
      </c>
    </row>
    <row r="10" spans="1:9" s="97" customFormat="1" ht="161.25" customHeight="1" x14ac:dyDescent="0.25">
      <c r="A10" s="99" t="s">
        <v>258</v>
      </c>
      <c r="B10" s="100">
        <v>1</v>
      </c>
      <c r="C10" s="95" t="s">
        <v>113</v>
      </c>
      <c r="D10" s="93">
        <v>0</v>
      </c>
      <c r="E10" s="93">
        <v>0</v>
      </c>
      <c r="F10" s="92">
        <f t="shared" si="0"/>
        <v>0</v>
      </c>
      <c r="G10" s="92">
        <f t="shared" si="1"/>
        <v>0</v>
      </c>
    </row>
    <row r="11" spans="1:9" s="97" customFormat="1" ht="33" customHeight="1" x14ac:dyDescent="0.2">
      <c r="A11" s="101" t="s">
        <v>259</v>
      </c>
      <c r="B11" s="102">
        <v>1</v>
      </c>
      <c r="C11" s="103" t="s">
        <v>13</v>
      </c>
      <c r="D11" s="93">
        <v>0</v>
      </c>
      <c r="E11" s="93">
        <v>0</v>
      </c>
      <c r="F11" s="92">
        <f t="shared" si="0"/>
        <v>0</v>
      </c>
      <c r="G11" s="92">
        <f t="shared" si="1"/>
        <v>0</v>
      </c>
      <c r="H11" s="104"/>
      <c r="I11" s="104"/>
    </row>
    <row r="12" spans="1:9" ht="30.75" customHeight="1" x14ac:dyDescent="0.2">
      <c r="A12" s="101" t="s">
        <v>260</v>
      </c>
      <c r="B12" s="102">
        <v>4</v>
      </c>
      <c r="C12" s="103" t="s">
        <v>13</v>
      </c>
      <c r="D12" s="93">
        <v>0</v>
      </c>
      <c r="E12" s="93">
        <v>0</v>
      </c>
      <c r="F12" s="92">
        <f t="shared" si="0"/>
        <v>0</v>
      </c>
      <c r="G12" s="92">
        <f t="shared" si="1"/>
        <v>0</v>
      </c>
      <c r="H12" s="104"/>
      <c r="I12" s="104"/>
    </row>
    <row r="13" spans="1:9" ht="30.75" customHeight="1" x14ac:dyDescent="0.2">
      <c r="A13" s="101" t="s">
        <v>261</v>
      </c>
      <c r="B13" s="102">
        <v>4</v>
      </c>
      <c r="C13" s="103" t="s">
        <v>13</v>
      </c>
      <c r="D13" s="93">
        <v>0</v>
      </c>
      <c r="E13" s="93">
        <v>0</v>
      </c>
      <c r="F13" s="92">
        <f t="shared" si="0"/>
        <v>0</v>
      </c>
      <c r="G13" s="92">
        <f t="shared" si="1"/>
        <v>0</v>
      </c>
      <c r="H13" s="104"/>
      <c r="I13" s="104"/>
    </row>
    <row r="14" spans="1:9" ht="30.75" customHeight="1" x14ac:dyDescent="0.2">
      <c r="A14" s="101" t="s">
        <v>262</v>
      </c>
      <c r="B14" s="102">
        <v>1</v>
      </c>
      <c r="C14" s="103" t="s">
        <v>13</v>
      </c>
      <c r="D14" s="93">
        <v>0</v>
      </c>
      <c r="E14" s="93">
        <v>0</v>
      </c>
      <c r="F14" s="92">
        <f t="shared" si="0"/>
        <v>0</v>
      </c>
      <c r="G14" s="92">
        <f t="shared" si="1"/>
        <v>0</v>
      </c>
      <c r="H14" s="104"/>
      <c r="I14" s="104"/>
    </row>
    <row r="15" spans="1:9" ht="25.5" x14ac:dyDescent="0.2">
      <c r="A15" s="101" t="s">
        <v>263</v>
      </c>
      <c r="B15" s="102">
        <v>12</v>
      </c>
      <c r="C15" s="103" t="s">
        <v>13</v>
      </c>
      <c r="D15" s="93">
        <v>0</v>
      </c>
      <c r="E15" s="93">
        <v>0</v>
      </c>
      <c r="F15" s="92">
        <f t="shared" si="0"/>
        <v>0</v>
      </c>
      <c r="G15" s="92">
        <f t="shared" si="1"/>
        <v>0</v>
      </c>
      <c r="H15" s="104"/>
      <c r="I15" s="104"/>
    </row>
    <row r="16" spans="1:9" ht="25.5" x14ac:dyDescent="0.2">
      <c r="A16" s="101" t="s">
        <v>264</v>
      </c>
      <c r="B16" s="102">
        <v>2</v>
      </c>
      <c r="C16" s="103" t="s">
        <v>13</v>
      </c>
      <c r="D16" s="93">
        <v>0</v>
      </c>
      <c r="E16" s="93">
        <v>0</v>
      </c>
      <c r="F16" s="92">
        <f t="shared" si="0"/>
        <v>0</v>
      </c>
      <c r="G16" s="92">
        <f t="shared" si="1"/>
        <v>0</v>
      </c>
      <c r="H16" s="104"/>
      <c r="I16" s="104"/>
    </row>
    <row r="17" spans="1:9" ht="25.5" x14ac:dyDescent="0.2">
      <c r="A17" s="101" t="s">
        <v>265</v>
      </c>
      <c r="B17" s="102">
        <v>1</v>
      </c>
      <c r="C17" s="103" t="s">
        <v>13</v>
      </c>
      <c r="D17" s="93">
        <v>0</v>
      </c>
      <c r="E17" s="93">
        <v>0</v>
      </c>
      <c r="F17" s="92">
        <f t="shared" si="0"/>
        <v>0</v>
      </c>
      <c r="G17" s="92">
        <f t="shared" si="1"/>
        <v>0</v>
      </c>
      <c r="H17" s="104"/>
      <c r="I17" s="104"/>
    </row>
    <row r="18" spans="1:9" ht="25.5" x14ac:dyDescent="0.2">
      <c r="A18" s="106" t="s">
        <v>266</v>
      </c>
      <c r="B18" s="102">
        <v>2</v>
      </c>
      <c r="C18" s="103" t="s">
        <v>113</v>
      </c>
      <c r="D18" s="93">
        <v>0</v>
      </c>
      <c r="E18" s="93">
        <v>0</v>
      </c>
      <c r="F18" s="92">
        <f t="shared" si="0"/>
        <v>0</v>
      </c>
      <c r="G18" s="92">
        <f t="shared" si="1"/>
        <v>0</v>
      </c>
      <c r="H18" s="104"/>
      <c r="I18" s="104"/>
    </row>
    <row r="19" spans="1:9" x14ac:dyDescent="0.25">
      <c r="A19" s="107" t="s">
        <v>267</v>
      </c>
      <c r="B19" s="93">
        <v>1</v>
      </c>
      <c r="C19" s="93" t="s">
        <v>113</v>
      </c>
      <c r="D19" s="93">
        <v>0</v>
      </c>
      <c r="E19" s="93">
        <v>0</v>
      </c>
      <c r="F19" s="92">
        <f t="shared" si="0"/>
        <v>0</v>
      </c>
      <c r="G19" s="92">
        <f t="shared" si="1"/>
        <v>0</v>
      </c>
    </row>
    <row r="20" spans="1:9" x14ac:dyDescent="0.25">
      <c r="A20" s="107" t="s">
        <v>268</v>
      </c>
      <c r="B20" s="93">
        <v>20</v>
      </c>
      <c r="C20" s="93" t="s">
        <v>13</v>
      </c>
      <c r="D20" s="93">
        <v>0</v>
      </c>
      <c r="E20" s="93">
        <v>0</v>
      </c>
      <c r="F20" s="92">
        <f t="shared" si="0"/>
        <v>0</v>
      </c>
      <c r="G20" s="92">
        <f t="shared" si="1"/>
        <v>0</v>
      </c>
    </row>
    <row r="21" spans="1:9" ht="25.5" x14ac:dyDescent="0.25">
      <c r="A21" s="107" t="s">
        <v>269</v>
      </c>
      <c r="B21" s="93">
        <v>1</v>
      </c>
      <c r="C21" s="93" t="s">
        <v>113</v>
      </c>
      <c r="D21" s="93">
        <v>0</v>
      </c>
      <c r="E21" s="93">
        <v>0</v>
      </c>
      <c r="F21" s="92">
        <f t="shared" si="0"/>
        <v>0</v>
      </c>
      <c r="G21" s="92">
        <f t="shared" si="1"/>
        <v>0</v>
      </c>
    </row>
    <row r="22" spans="1:9" x14ac:dyDescent="0.25">
      <c r="A22" s="107" t="s">
        <v>270</v>
      </c>
      <c r="B22" s="93">
        <v>1</v>
      </c>
      <c r="C22" s="93" t="s">
        <v>113</v>
      </c>
      <c r="D22" s="93">
        <v>0</v>
      </c>
      <c r="E22" s="93">
        <v>0</v>
      </c>
      <c r="F22" s="92">
        <f t="shared" si="0"/>
        <v>0</v>
      </c>
      <c r="G22" s="92">
        <f t="shared" si="1"/>
        <v>0</v>
      </c>
    </row>
    <row r="23" spans="1:9" ht="25.5" x14ac:dyDescent="0.25">
      <c r="A23" s="107" t="s">
        <v>271</v>
      </c>
      <c r="B23" s="93">
        <v>8</v>
      </c>
      <c r="C23" s="93" t="s">
        <v>73</v>
      </c>
      <c r="D23" s="93">
        <v>0</v>
      </c>
      <c r="E23" s="93">
        <v>0</v>
      </c>
      <c r="F23" s="92">
        <f t="shared" si="0"/>
        <v>0</v>
      </c>
      <c r="G23" s="92">
        <f t="shared" si="1"/>
        <v>0</v>
      </c>
    </row>
    <row r="24" spans="1:9" x14ac:dyDescent="0.25">
      <c r="A24" s="107" t="s">
        <v>272</v>
      </c>
      <c r="B24" s="93">
        <v>250</v>
      </c>
      <c r="C24" s="93" t="s">
        <v>73</v>
      </c>
      <c r="D24" s="93">
        <v>0</v>
      </c>
      <c r="E24" s="93">
        <v>0</v>
      </c>
      <c r="F24" s="92">
        <f t="shared" si="0"/>
        <v>0</v>
      </c>
      <c r="G24" s="92">
        <f t="shared" si="1"/>
        <v>0</v>
      </c>
    </row>
    <row r="25" spans="1:9" ht="25.5" x14ac:dyDescent="0.25">
      <c r="A25" s="107" t="s">
        <v>273</v>
      </c>
      <c r="B25" s="93">
        <v>130</v>
      </c>
      <c r="C25" s="93" t="s">
        <v>73</v>
      </c>
      <c r="D25" s="93">
        <v>0</v>
      </c>
      <c r="E25" s="93">
        <v>0</v>
      </c>
      <c r="F25" s="92">
        <f t="shared" si="0"/>
        <v>0</v>
      </c>
      <c r="G25" s="92">
        <f t="shared" si="1"/>
        <v>0</v>
      </c>
    </row>
    <row r="26" spans="1:9" ht="25.5" x14ac:dyDescent="0.25">
      <c r="A26" s="107" t="s">
        <v>274</v>
      </c>
      <c r="B26" s="93">
        <v>130</v>
      </c>
      <c r="C26" s="93" t="s">
        <v>73</v>
      </c>
      <c r="D26" s="93">
        <v>0</v>
      </c>
      <c r="E26" s="93">
        <v>0</v>
      </c>
      <c r="F26" s="92">
        <f t="shared" si="0"/>
        <v>0</v>
      </c>
      <c r="G26" s="92">
        <f t="shared" si="1"/>
        <v>0</v>
      </c>
    </row>
    <row r="27" spans="1:9" ht="26.25" customHeight="1" x14ac:dyDescent="0.25">
      <c r="A27" s="108" t="s">
        <v>275</v>
      </c>
      <c r="B27" s="93">
        <v>18</v>
      </c>
      <c r="C27" s="95" t="s">
        <v>73</v>
      </c>
      <c r="D27" s="93">
        <v>0</v>
      </c>
      <c r="E27" s="93">
        <v>0</v>
      </c>
      <c r="F27" s="92">
        <f t="shared" si="0"/>
        <v>0</v>
      </c>
      <c r="G27" s="92">
        <f t="shared" si="1"/>
        <v>0</v>
      </c>
    </row>
    <row r="28" spans="1:9" ht="26.25" customHeight="1" x14ac:dyDescent="0.25">
      <c r="A28" s="108" t="s">
        <v>276</v>
      </c>
      <c r="B28" s="93">
        <v>6</v>
      </c>
      <c r="C28" s="95" t="s">
        <v>73</v>
      </c>
      <c r="D28" s="93">
        <v>0</v>
      </c>
      <c r="E28" s="93">
        <v>0</v>
      </c>
      <c r="F28" s="92">
        <f t="shared" si="0"/>
        <v>0</v>
      </c>
      <c r="G28" s="92">
        <f t="shared" si="1"/>
        <v>0</v>
      </c>
    </row>
    <row r="29" spans="1:9" ht="30" x14ac:dyDescent="0.25">
      <c r="A29" s="107" t="s">
        <v>277</v>
      </c>
      <c r="B29" s="93">
        <v>2</v>
      </c>
      <c r="C29" s="93" t="s">
        <v>13</v>
      </c>
      <c r="D29" s="93">
        <v>0</v>
      </c>
      <c r="E29" s="93">
        <v>0</v>
      </c>
      <c r="F29" s="92">
        <f t="shared" si="0"/>
        <v>0</v>
      </c>
      <c r="G29" s="92">
        <f t="shared" si="1"/>
        <v>0</v>
      </c>
    </row>
    <row r="30" spans="1:9" x14ac:dyDescent="0.25">
      <c r="A30" s="107" t="s">
        <v>278</v>
      </c>
      <c r="B30" s="93">
        <v>8</v>
      </c>
      <c r="C30" s="93" t="s">
        <v>13</v>
      </c>
      <c r="D30" s="93">
        <v>0</v>
      </c>
      <c r="E30" s="93">
        <v>0</v>
      </c>
      <c r="F30" s="92">
        <f t="shared" si="0"/>
        <v>0</v>
      </c>
      <c r="G30" s="92">
        <f t="shared" si="1"/>
        <v>0</v>
      </c>
    </row>
    <row r="31" spans="1:9" x14ac:dyDescent="0.25">
      <c r="A31" s="107" t="s">
        <v>279</v>
      </c>
      <c r="B31" s="93">
        <v>7</v>
      </c>
      <c r="C31" s="93" t="s">
        <v>113</v>
      </c>
      <c r="D31" s="93">
        <v>0</v>
      </c>
      <c r="E31" s="93">
        <v>0</v>
      </c>
      <c r="F31" s="92">
        <f t="shared" si="0"/>
        <v>0</v>
      </c>
      <c r="G31" s="92">
        <f t="shared" si="1"/>
        <v>0</v>
      </c>
    </row>
    <row r="32" spans="1:9" x14ac:dyDescent="0.25">
      <c r="A32" s="108" t="s">
        <v>280</v>
      </c>
      <c r="B32" s="93">
        <v>125</v>
      </c>
      <c r="C32" s="95" t="s">
        <v>250</v>
      </c>
      <c r="D32" s="93">
        <v>0</v>
      </c>
      <c r="E32" s="93">
        <v>0</v>
      </c>
      <c r="F32" s="92">
        <f t="shared" si="0"/>
        <v>0</v>
      </c>
      <c r="G32" s="92">
        <f t="shared" si="1"/>
        <v>0</v>
      </c>
    </row>
    <row r="33" spans="1:7" ht="30" customHeight="1" x14ac:dyDescent="0.25">
      <c r="A33" s="108" t="s">
        <v>281</v>
      </c>
      <c r="B33" s="93">
        <v>18</v>
      </c>
      <c r="C33" s="95" t="s">
        <v>13</v>
      </c>
      <c r="D33" s="93">
        <v>0</v>
      </c>
      <c r="E33" s="93">
        <v>0</v>
      </c>
      <c r="F33" s="92">
        <f t="shared" si="0"/>
        <v>0</v>
      </c>
      <c r="G33" s="92">
        <f t="shared" si="1"/>
        <v>0</v>
      </c>
    </row>
    <row r="34" spans="1:7" ht="37.5" customHeight="1" x14ac:dyDescent="0.25">
      <c r="A34" s="108" t="s">
        <v>282</v>
      </c>
      <c r="B34" s="93">
        <v>6</v>
      </c>
      <c r="C34" s="95" t="s">
        <v>13</v>
      </c>
      <c r="D34" s="93">
        <v>0</v>
      </c>
      <c r="E34" s="93">
        <v>0</v>
      </c>
      <c r="F34" s="92">
        <f t="shared" si="0"/>
        <v>0</v>
      </c>
      <c r="G34" s="92">
        <f t="shared" si="1"/>
        <v>0</v>
      </c>
    </row>
    <row r="35" spans="1:7" ht="40.5" customHeight="1" x14ac:dyDescent="0.25">
      <c r="A35" s="108" t="s">
        <v>283</v>
      </c>
      <c r="B35" s="93">
        <v>1</v>
      </c>
      <c r="C35" s="95" t="s">
        <v>113</v>
      </c>
      <c r="D35" s="93">
        <v>0</v>
      </c>
      <c r="E35" s="93">
        <v>0</v>
      </c>
      <c r="F35" s="92">
        <f t="shared" si="0"/>
        <v>0</v>
      </c>
      <c r="G35" s="92">
        <f t="shared" si="1"/>
        <v>0</v>
      </c>
    </row>
    <row r="36" spans="1:7" ht="19.5" customHeight="1" x14ac:dyDescent="0.25">
      <c r="A36" s="108"/>
      <c r="B36" s="93"/>
      <c r="C36" s="95"/>
      <c r="D36" s="93"/>
      <c r="E36" s="93"/>
      <c r="F36" s="92">
        <f>SUM(F2:F35)</f>
        <v>0</v>
      </c>
      <c r="G36" s="92">
        <f>SUM(G2:G35)</f>
        <v>0</v>
      </c>
    </row>
    <row r="37" spans="1:7" x14ac:dyDescent="0.25">
      <c r="A37" s="109" t="s">
        <v>241</v>
      </c>
      <c r="F37" s="144">
        <f>SUM(F36,G36)</f>
        <v>0</v>
      </c>
      <c r="G37" s="144"/>
    </row>
    <row r="38" spans="1:7" x14ac:dyDescent="0.25">
      <c r="A38" s="109" t="s">
        <v>284</v>
      </c>
      <c r="B38" s="111"/>
      <c r="F38" s="144">
        <f>PRODUCT(F37,0.27)</f>
        <v>0</v>
      </c>
      <c r="G38" s="144"/>
    </row>
    <row r="39" spans="1:7" x14ac:dyDescent="0.25">
      <c r="A39" s="109" t="s">
        <v>242</v>
      </c>
      <c r="F39" s="144">
        <f>SUM(F37,F38)</f>
        <v>0</v>
      </c>
      <c r="G39" s="144"/>
    </row>
  </sheetData>
  <sheetProtection selectLockedCells="1" selectUnlockedCells="1"/>
  <mergeCells count="3">
    <mergeCell ref="F37:G37"/>
    <mergeCell ref="F38:G38"/>
    <mergeCell ref="F39:G39"/>
  </mergeCells>
  <printOptions headings="1" gridLines="1"/>
  <pageMargins left="0.78740157480314965" right="0.39370078740157483" top="1.1417322834645669" bottom="0.9055118110236221" header="0.6692913385826772" footer="0.39370078740157483"/>
  <pageSetup paperSize="9" orientation="landscape" useFirstPageNumber="1" r:id="rId1"/>
  <headerFooter>
    <oddHeader>&amp;C&amp;"Arial,Félkövér"&amp;12 A TOP-6.1.4-15 Társadalmi szempontból fenntartható turizmusfejlesztés című  pályázat keretében, a Nyíregyházi Állatparkban Hópárduc-kifutó építése villanyszerelési munkáihoz.</oddHeader>
    <oddFooter>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2" sqref="C2"/>
    </sheetView>
  </sheetViews>
  <sheetFormatPr defaultRowHeight="15.75" x14ac:dyDescent="0.25"/>
  <cols>
    <col min="1" max="1" width="6.42578125" style="70" customWidth="1"/>
    <col min="2" max="2" width="34.42578125" style="11" customWidth="1"/>
    <col min="3" max="4" width="20.7109375" style="11" customWidth="1"/>
    <col min="5" max="16384" width="9.140625" style="11"/>
  </cols>
  <sheetData>
    <row r="1" spans="1:4" s="12" customFormat="1" x14ac:dyDescent="0.25">
      <c r="A1" s="69" t="s">
        <v>146</v>
      </c>
      <c r="B1" s="12" t="s">
        <v>0</v>
      </c>
      <c r="C1" s="13" t="s">
        <v>1</v>
      </c>
      <c r="D1" s="13" t="s">
        <v>2</v>
      </c>
    </row>
    <row r="2" spans="1:4" x14ac:dyDescent="0.25">
      <c r="A2" s="70">
        <v>1</v>
      </c>
      <c r="B2" s="11" t="s">
        <v>16</v>
      </c>
      <c r="C2" s="11">
        <f>'1.1 Felvonulási létesítmények'!H4</f>
        <v>0</v>
      </c>
      <c r="D2" s="11">
        <f>'1.1 Felvonulási létesítmények'!I4</f>
        <v>0</v>
      </c>
    </row>
    <row r="3" spans="1:4" x14ac:dyDescent="0.25">
      <c r="A3" s="70">
        <v>2</v>
      </c>
      <c r="B3" s="11" t="s">
        <v>20</v>
      </c>
      <c r="C3" s="11">
        <f>'1.2 Dúcolás'!H4</f>
        <v>0</v>
      </c>
      <c r="D3" s="11">
        <f>'1.2 Dúcolás'!I4</f>
        <v>0</v>
      </c>
    </row>
    <row r="4" spans="1:4" x14ac:dyDescent="0.25">
      <c r="A4" s="70">
        <v>3</v>
      </c>
      <c r="B4" s="11" t="s">
        <v>24</v>
      </c>
      <c r="C4" s="11">
        <f>'1.3 Zsaluzás és állványozás'!H5</f>
        <v>0</v>
      </c>
      <c r="D4" s="11">
        <f>'1.3 Zsaluzás és állványozás'!I5</f>
        <v>0</v>
      </c>
    </row>
    <row r="5" spans="1:4" x14ac:dyDescent="0.25">
      <c r="A5" s="70">
        <v>4</v>
      </c>
      <c r="B5" s="11" t="s">
        <v>38</v>
      </c>
      <c r="C5" s="11">
        <f>'1.4 Irtás, föld- és sziklamunka'!H14</f>
        <v>0</v>
      </c>
      <c r="D5" s="11">
        <f>'1.4 Irtás, föld- és sziklamunka'!I14</f>
        <v>0</v>
      </c>
    </row>
    <row r="6" spans="1:4" x14ac:dyDescent="0.25">
      <c r="A6" s="70">
        <v>5</v>
      </c>
      <c r="B6" s="11" t="s">
        <v>42</v>
      </c>
      <c r="C6" s="11">
        <f>'1.5 Falazás'!H5</f>
        <v>0</v>
      </c>
      <c r="D6" s="11">
        <f>'1.5 Falazás'!I5</f>
        <v>0</v>
      </c>
    </row>
    <row r="7" spans="1:4" ht="31.5" x14ac:dyDescent="0.25">
      <c r="A7" s="70">
        <v>6</v>
      </c>
      <c r="B7" s="11" t="s">
        <v>45</v>
      </c>
      <c r="C7" s="11">
        <f>'1.6 Fém- és könnyű épületszerk'!H4</f>
        <v>0</v>
      </c>
      <c r="D7" s="11">
        <f>'1.6 Fém- és könnyű épületszerk'!I4</f>
        <v>0</v>
      </c>
    </row>
    <row r="8" spans="1:4" x14ac:dyDescent="0.25">
      <c r="A8" s="70">
        <v>7</v>
      </c>
      <c r="B8" s="11" t="s">
        <v>58</v>
      </c>
      <c r="C8" s="11">
        <f>'1.7 Ácsmunka'!H14</f>
        <v>0</v>
      </c>
      <c r="D8" s="11">
        <f>'1.7 Ácsmunka'!I14</f>
        <v>0</v>
      </c>
    </row>
    <row r="9" spans="1:4" x14ac:dyDescent="0.25">
      <c r="A9" s="70">
        <v>8</v>
      </c>
      <c r="B9" s="11" t="s">
        <v>67</v>
      </c>
      <c r="C9" s="11">
        <f>'1.8 Vakolás és rabicolás'!H10</f>
        <v>0</v>
      </c>
      <c r="D9" s="11">
        <f>'1.8 Vakolás és rabicolás'!I10</f>
        <v>0</v>
      </c>
    </row>
    <row r="10" spans="1:4" ht="31.5" x14ac:dyDescent="0.25">
      <c r="A10" s="70">
        <v>9</v>
      </c>
      <c r="B10" s="11" t="s">
        <v>70</v>
      </c>
      <c r="C10" s="11">
        <f>'1.9 Hideg- és melegburkolatok'!H4</f>
        <v>0</v>
      </c>
      <c r="D10" s="11">
        <f>'1.9 Hideg- és melegburkolatok'!I4</f>
        <v>0</v>
      </c>
    </row>
    <row r="11" spans="1:4" x14ac:dyDescent="0.25">
      <c r="A11" s="70">
        <v>10</v>
      </c>
      <c r="B11" s="11" t="s">
        <v>82</v>
      </c>
      <c r="C11" s="11">
        <f>'1.10 Bádogozás'!H12</f>
        <v>0</v>
      </c>
      <c r="D11" s="11">
        <f>'1.10 Bádogozás'!I12</f>
        <v>0</v>
      </c>
    </row>
    <row r="12" spans="1:4" ht="31.5" x14ac:dyDescent="0.25">
      <c r="A12" s="70">
        <v>11</v>
      </c>
      <c r="B12" s="11" t="s">
        <v>105</v>
      </c>
      <c r="C12" s="11">
        <f>'1.11 Fém nyílászáró és lakatos'!H29</f>
        <v>0</v>
      </c>
      <c r="D12" s="11">
        <f>'1.11 Fém nyílászáró és lakatos'!I29</f>
        <v>0</v>
      </c>
    </row>
    <row r="13" spans="1:4" x14ac:dyDescent="0.25">
      <c r="A13" s="70">
        <v>12</v>
      </c>
      <c r="B13" s="11" t="s">
        <v>108</v>
      </c>
      <c r="C13" s="11">
        <f>'1.12 Felületképzés'!H4</f>
        <v>0</v>
      </c>
      <c r="D13" s="11">
        <f>'1.12 Felületképzés'!I4</f>
        <v>0</v>
      </c>
    </row>
    <row r="14" spans="1:4" x14ac:dyDescent="0.25">
      <c r="A14" s="70">
        <v>13</v>
      </c>
      <c r="B14" s="11" t="s">
        <v>115</v>
      </c>
      <c r="C14" s="11">
        <f>'1.13 Kert- és parképítési munka'!H6</f>
        <v>0</v>
      </c>
      <c r="D14" s="11">
        <f>'1.13 Kert- és parképítési munka'!I6</f>
        <v>0</v>
      </c>
    </row>
    <row r="15" spans="1:4" s="12" customFormat="1" x14ac:dyDescent="0.25">
      <c r="A15" s="69"/>
      <c r="B15" s="12" t="s">
        <v>116</v>
      </c>
      <c r="C15" s="12">
        <f>ROUND(SUM(C2:C14),0)</f>
        <v>0</v>
      </c>
      <c r="D15" s="12">
        <f>ROUND(SUM(D2:D14), 0)</f>
        <v>0</v>
      </c>
    </row>
  </sheetData>
  <pageMargins left="1" right="1" top="1" bottom="1" header="0.41666666666666669" footer="0.41666666666666669"/>
  <pageSetup paperSize="9" orientation="portrait" useFirstPageNumber="1" verticalDpi="0" r:id="rId1"/>
  <headerFooter>
    <oddHeader>&amp;C&amp;"Times New Roman,bold"&amp;12Munkanem összesítő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2" sqref="F2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x14ac:dyDescent="0.25">
      <c r="A2" s="8">
        <v>1</v>
      </c>
      <c r="B2" s="1" t="s">
        <v>12</v>
      </c>
      <c r="C2" s="2" t="s">
        <v>14</v>
      </c>
      <c r="D2" s="6">
        <v>1</v>
      </c>
      <c r="E2" s="1" t="s">
        <v>13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s="9" customFormat="1" x14ac:dyDescent="0.2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Felvonulási létesítmények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2" sqref="F2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 x14ac:dyDescent="0.25">
      <c r="A2" s="8">
        <v>1</v>
      </c>
      <c r="B2" s="1" t="s">
        <v>17</v>
      </c>
      <c r="C2" s="2" t="s">
        <v>19</v>
      </c>
      <c r="D2" s="6">
        <v>1140</v>
      </c>
      <c r="E2" s="1" t="s">
        <v>18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s="9" customFormat="1" x14ac:dyDescent="0.2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Dúcolás, földpartmegtámasztás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/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9.5" x14ac:dyDescent="0.25">
      <c r="A2" s="8">
        <v>1</v>
      </c>
      <c r="B2" s="1" t="s">
        <v>21</v>
      </c>
      <c r="C2" s="2" t="s">
        <v>23</v>
      </c>
      <c r="D2" s="6">
        <v>1800</v>
      </c>
      <c r="E2" s="1" t="s">
        <v>18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3" spans="1:9" ht="25.5" x14ac:dyDescent="0.25">
      <c r="C3" s="2" t="s">
        <v>22</v>
      </c>
    </row>
    <row r="5" spans="1:9" s="9" customFormat="1" x14ac:dyDescent="0.25">
      <c r="A5" s="7"/>
      <c r="B5" s="3"/>
      <c r="C5" s="3" t="s">
        <v>15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Zsaluzás és állványozás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G4" sqref="G4"/>
    </sheetView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 x14ac:dyDescent="0.25">
      <c r="A2" s="8">
        <v>1</v>
      </c>
      <c r="B2" s="1" t="s">
        <v>25</v>
      </c>
      <c r="C2" s="2" t="s">
        <v>26</v>
      </c>
      <c r="D2" s="6">
        <v>30</v>
      </c>
      <c r="E2" s="1" t="s">
        <v>13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ht="51" x14ac:dyDescent="0.25">
      <c r="A4" s="8">
        <v>2</v>
      </c>
      <c r="B4" s="1" t="s">
        <v>27</v>
      </c>
      <c r="C4" s="2" t="s">
        <v>29</v>
      </c>
      <c r="D4" s="6">
        <v>220</v>
      </c>
      <c r="E4" s="1" t="s">
        <v>28</v>
      </c>
      <c r="F4" s="6">
        <v>0</v>
      </c>
      <c r="G4" s="6">
        <v>0</v>
      </c>
      <c r="H4" s="6">
        <f>ROUND(D4*F4, 0)</f>
        <v>0</v>
      </c>
      <c r="I4" s="6">
        <f>ROUND(D4*G4, 0)</f>
        <v>0</v>
      </c>
    </row>
    <row r="6" spans="1:9" ht="63.75" x14ac:dyDescent="0.25">
      <c r="A6" s="8">
        <v>3</v>
      </c>
      <c r="B6" s="1" t="s">
        <v>30</v>
      </c>
      <c r="C6" s="2" t="s">
        <v>31</v>
      </c>
      <c r="D6" s="6">
        <v>285</v>
      </c>
      <c r="E6" s="1" t="s">
        <v>28</v>
      </c>
      <c r="F6" s="6">
        <v>0</v>
      </c>
      <c r="G6" s="6">
        <v>0</v>
      </c>
      <c r="H6" s="6">
        <f>ROUND(D6*F6, 0)</f>
        <v>0</v>
      </c>
      <c r="I6" s="6">
        <f>ROUND(D6*G6, 0)</f>
        <v>0</v>
      </c>
    </row>
    <row r="8" spans="1:9" ht="51" x14ac:dyDescent="0.25">
      <c r="A8" s="8">
        <v>4</v>
      </c>
      <c r="B8" s="1" t="s">
        <v>32</v>
      </c>
      <c r="C8" s="2" t="s">
        <v>33</v>
      </c>
      <c r="D8" s="6">
        <v>95</v>
      </c>
      <c r="E8" s="1" t="s">
        <v>28</v>
      </c>
      <c r="F8" s="6">
        <v>0</v>
      </c>
      <c r="G8" s="6">
        <v>0</v>
      </c>
      <c r="H8" s="6">
        <f>ROUND(D8*F8, 0)</f>
        <v>0</v>
      </c>
      <c r="I8" s="6">
        <f>ROUND(D8*G8, 0)</f>
        <v>0</v>
      </c>
    </row>
    <row r="10" spans="1:9" ht="25.5" x14ac:dyDescent="0.25">
      <c r="A10" s="8">
        <v>5</v>
      </c>
      <c r="B10" s="1" t="s">
        <v>34</v>
      </c>
      <c r="C10" s="2" t="s">
        <v>35</v>
      </c>
      <c r="D10" s="6">
        <v>475.46</v>
      </c>
      <c r="E10" s="1" t="s">
        <v>18</v>
      </c>
      <c r="F10" s="6">
        <v>0</v>
      </c>
      <c r="G10" s="6">
        <v>0</v>
      </c>
      <c r="H10" s="6">
        <f>ROUND(D10*F10, 0)</f>
        <v>0</v>
      </c>
      <c r="I10" s="6">
        <f>ROUND(D10*G10, 0)</f>
        <v>0</v>
      </c>
    </row>
    <row r="12" spans="1:9" ht="25.5" x14ac:dyDescent="0.25">
      <c r="A12" s="8">
        <v>6</v>
      </c>
      <c r="B12" s="1" t="s">
        <v>36</v>
      </c>
      <c r="C12" s="2" t="s">
        <v>37</v>
      </c>
      <c r="D12" s="6">
        <v>95</v>
      </c>
      <c r="E12" s="1" t="s">
        <v>28</v>
      </c>
      <c r="F12" s="6">
        <v>0</v>
      </c>
      <c r="G12" s="6">
        <v>0</v>
      </c>
      <c r="H12" s="6">
        <f>ROUND(D12*F12, 0)</f>
        <v>0</v>
      </c>
      <c r="I12" s="6">
        <f>ROUND(D12*G12, 0)</f>
        <v>0</v>
      </c>
    </row>
    <row r="14" spans="1:9" s="9" customFormat="1" x14ac:dyDescent="0.25">
      <c r="A14" s="7"/>
      <c r="B14" s="3"/>
      <c r="C14" s="3" t="s">
        <v>15</v>
      </c>
      <c r="D14" s="5"/>
      <c r="E14" s="3"/>
      <c r="F14" s="5"/>
      <c r="G14" s="5"/>
      <c r="H14" s="5">
        <f>ROUND(SUM(H2:H13),0)</f>
        <v>0</v>
      </c>
      <c r="I14" s="5">
        <f>ROUND(SUM(I2:I13),0)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Irtás, föld- és sziklamunka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/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 x14ac:dyDescent="0.25">
      <c r="A2" s="8">
        <v>1</v>
      </c>
      <c r="B2" s="1" t="s">
        <v>39</v>
      </c>
      <c r="C2" s="2" t="s">
        <v>40</v>
      </c>
      <c r="D2" s="6">
        <v>71.55</v>
      </c>
      <c r="E2" s="1" t="s">
        <v>18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3" spans="1:9" ht="25.5" x14ac:dyDescent="0.25">
      <c r="C3" s="2" t="s">
        <v>41</v>
      </c>
    </row>
    <row r="5" spans="1:9" s="9" customFormat="1" x14ac:dyDescent="0.25">
      <c r="A5" s="7"/>
      <c r="B5" s="3"/>
      <c r="C5" s="3" t="s">
        <v>15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Falazás és egyéb kőművesmunka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/>
  </sheetViews>
  <sheetFormatPr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x14ac:dyDescent="0.25">
      <c r="A2" s="8">
        <v>1</v>
      </c>
      <c r="B2" s="1" t="s">
        <v>43</v>
      </c>
      <c r="C2" s="2" t="s">
        <v>44</v>
      </c>
      <c r="D2" s="6">
        <v>485.59</v>
      </c>
      <c r="E2" s="1" t="s">
        <v>18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9" s="9" customFormat="1" x14ac:dyDescent="0.2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verticalDpi="0" r:id="rId1"/>
  <headerFooter>
    <oddHeader>&amp;L&amp;"Times New Roman CE,bold"&amp;10 Fém- és könnyű épületszerkezet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27</vt:i4>
      </vt:variant>
      <vt:variant>
        <vt:lpstr>Névvel ellátott tartományok</vt:lpstr>
      </vt:variant>
      <vt:variant>
        <vt:i4>2</vt:i4>
      </vt:variant>
    </vt:vector>
  </HeadingPairs>
  <TitlesOfParts>
    <vt:vector size="29" baseType="lpstr">
      <vt:lpstr>Főössz</vt:lpstr>
      <vt:lpstr>1. ÉPÍTÉSZ Záradék</vt:lpstr>
      <vt:lpstr>1.0 Összesítő</vt:lpstr>
      <vt:lpstr>1.1 Felvonulási létesítmények</vt:lpstr>
      <vt:lpstr>1.2 Dúcolás</vt:lpstr>
      <vt:lpstr>1.3 Zsaluzás és állványozás</vt:lpstr>
      <vt:lpstr>1.4 Irtás, föld- és sziklamunka</vt:lpstr>
      <vt:lpstr>1.5 Falazás</vt:lpstr>
      <vt:lpstr>1.6 Fém- és könnyű épületszerk</vt:lpstr>
      <vt:lpstr>1.7 Ácsmunka</vt:lpstr>
      <vt:lpstr>1.8 Vakolás és rabicolás</vt:lpstr>
      <vt:lpstr>1.9 Hideg- és melegburkolatok</vt:lpstr>
      <vt:lpstr>1.10 Bádogozás</vt:lpstr>
      <vt:lpstr>1.11 Fém nyílászáró és lakatos</vt:lpstr>
      <vt:lpstr>1.12 Felületképzés</vt:lpstr>
      <vt:lpstr>1.13 Kert- és parképítési munka</vt:lpstr>
      <vt:lpstr>2 STATIKA Záradék</vt:lpstr>
      <vt:lpstr>2.0 Összesítő</vt:lpstr>
      <vt:lpstr>2.1 Zsaluzás és állvány</vt:lpstr>
      <vt:lpstr>2.2 Irtás, föld- és sziklamunka</vt:lpstr>
      <vt:lpstr>2.3 Síkalapozás</vt:lpstr>
      <vt:lpstr>2.4 Mélyalapozás</vt:lpstr>
      <vt:lpstr>2.5 Helyszíni beton és vasbeton</vt:lpstr>
      <vt:lpstr>2.6 Előregyártott épületszerk</vt:lpstr>
      <vt:lpstr>2.7 Fém- és könnyű épületszerk</vt:lpstr>
      <vt:lpstr>3. ELEKTROMOS Fedlap</vt:lpstr>
      <vt:lpstr>3.1 Elektromos</vt:lpstr>
      <vt:lpstr>'3.1 Elektromos'!Nyomtatási_cím</vt:lpstr>
      <vt:lpstr>'3.1 Elektromos'!Nyomtatási_terület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zoli</dc:creator>
  <cp:lastModifiedBy>User</cp:lastModifiedBy>
  <dcterms:created xsi:type="dcterms:W3CDTF">2017-06-09T15:00:52Z</dcterms:created>
  <dcterms:modified xsi:type="dcterms:W3CDTF">2017-06-26T14:17:12Z</dcterms:modified>
</cp:coreProperties>
</file>